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8988" yWindow="48" windowWidth="10932" windowHeight="8760"/>
  </bookViews>
  <sheets>
    <sheet name="Лист1" sheetId="1" r:id="rId1"/>
  </sheets>
  <definedNames>
    <definedName name="_xlnm.Print_Area" localSheetId="0">Лист1!$A$1:$I$164</definedName>
  </definedNames>
  <calcPr calcId="114210"/>
</workbook>
</file>

<file path=xl/calcChain.xml><?xml version="1.0" encoding="utf-8"?>
<calcChain xmlns="http://schemas.openxmlformats.org/spreadsheetml/2006/main">
  <c r="G140" i="1"/>
  <c r="G139"/>
  <c r="G138"/>
  <c r="G137"/>
  <c r="G142"/>
  <c r="G136"/>
  <c r="I138"/>
  <c r="H138"/>
  <c r="D137"/>
  <c r="G126"/>
  <c r="D126"/>
  <c r="C126"/>
  <c r="I127"/>
  <c r="H127"/>
  <c r="F127"/>
  <c r="E127"/>
  <c r="I126"/>
  <c r="G125"/>
  <c r="F126"/>
  <c r="E126"/>
  <c r="C125"/>
  <c r="E125"/>
  <c r="I137"/>
  <c r="H137"/>
  <c r="D125"/>
  <c r="H126"/>
  <c r="G91"/>
  <c r="D91"/>
  <c r="D90"/>
  <c r="C91"/>
  <c r="E114"/>
  <c r="F114"/>
  <c r="H114"/>
  <c r="I114"/>
  <c r="G103"/>
  <c r="D103"/>
  <c r="C103"/>
  <c r="E103"/>
  <c r="E104"/>
  <c r="F104"/>
  <c r="H104"/>
  <c r="I104"/>
  <c r="E93"/>
  <c r="F93"/>
  <c r="H93"/>
  <c r="I93"/>
  <c r="G60"/>
  <c r="D60"/>
  <c r="I60"/>
  <c r="H60"/>
  <c r="C60"/>
  <c r="G25"/>
  <c r="D25"/>
  <c r="I25"/>
  <c r="C25"/>
  <c r="E25"/>
  <c r="E26"/>
  <c r="F26"/>
  <c r="H26"/>
  <c r="I26"/>
  <c r="G19"/>
  <c r="D19"/>
  <c r="C19"/>
  <c r="E20"/>
  <c r="F20"/>
  <c r="H20"/>
  <c r="I20"/>
  <c r="D109"/>
  <c r="G109"/>
  <c r="C109"/>
  <c r="G100"/>
  <c r="D107"/>
  <c r="C107"/>
  <c r="E117"/>
  <c r="F117"/>
  <c r="H117"/>
  <c r="I117"/>
  <c r="E115"/>
  <c r="F115"/>
  <c r="H115"/>
  <c r="I115"/>
  <c r="G107"/>
  <c r="I108"/>
  <c r="H108"/>
  <c r="F108"/>
  <c r="E108"/>
  <c r="G132"/>
  <c r="G131"/>
  <c r="D132"/>
  <c r="G129"/>
  <c r="G128"/>
  <c r="G124"/>
  <c r="D129"/>
  <c r="D128"/>
  <c r="C129"/>
  <c r="C128"/>
  <c r="C132"/>
  <c r="C131"/>
  <c r="G36"/>
  <c r="G41"/>
  <c r="G46"/>
  <c r="G49"/>
  <c r="G52"/>
  <c r="G9"/>
  <c r="D9"/>
  <c r="H9"/>
  <c r="G16"/>
  <c r="G22"/>
  <c r="D22"/>
  <c r="H22"/>
  <c r="H25"/>
  <c r="G67"/>
  <c r="G66"/>
  <c r="G29"/>
  <c r="G31"/>
  <c r="D16"/>
  <c r="H16"/>
  <c r="D52"/>
  <c r="C52"/>
  <c r="F52"/>
  <c r="D36"/>
  <c r="D41"/>
  <c r="C41"/>
  <c r="F41"/>
  <c r="D46"/>
  <c r="D49"/>
  <c r="C49"/>
  <c r="F49"/>
  <c r="D67"/>
  <c r="D66"/>
  <c r="C67"/>
  <c r="C66"/>
  <c r="F66"/>
  <c r="D29"/>
  <c r="D31"/>
  <c r="C9"/>
  <c r="E9"/>
  <c r="C16"/>
  <c r="E16"/>
  <c r="C22"/>
  <c r="E22"/>
  <c r="C36"/>
  <c r="C46"/>
  <c r="E46"/>
  <c r="C29"/>
  <c r="E29"/>
  <c r="C31"/>
  <c r="F31"/>
  <c r="D140"/>
  <c r="D142"/>
  <c r="H142"/>
  <c r="D157"/>
  <c r="D148"/>
  <c r="D151"/>
  <c r="D150"/>
  <c r="D155"/>
  <c r="D154"/>
  <c r="D71"/>
  <c r="D73"/>
  <c r="D70"/>
  <c r="D78"/>
  <c r="G78"/>
  <c r="I78"/>
  <c r="D83"/>
  <c r="D85"/>
  <c r="D96"/>
  <c r="D95"/>
  <c r="D94"/>
  <c r="C148"/>
  <c r="E148"/>
  <c r="C151"/>
  <c r="C150"/>
  <c r="E110"/>
  <c r="F110"/>
  <c r="H110"/>
  <c r="I110"/>
  <c r="E111"/>
  <c r="F111"/>
  <c r="H111"/>
  <c r="I111"/>
  <c r="E112"/>
  <c r="F112"/>
  <c r="H112"/>
  <c r="I112"/>
  <c r="E113"/>
  <c r="F113"/>
  <c r="H113"/>
  <c r="I113"/>
  <c r="E116"/>
  <c r="F116"/>
  <c r="H116"/>
  <c r="I116"/>
  <c r="E118"/>
  <c r="F118"/>
  <c r="H118"/>
  <c r="I118"/>
  <c r="E119"/>
  <c r="F119"/>
  <c r="H119"/>
  <c r="I119"/>
  <c r="E120"/>
  <c r="F120"/>
  <c r="H120"/>
  <c r="I120"/>
  <c r="D100"/>
  <c r="I100"/>
  <c r="G71"/>
  <c r="G73"/>
  <c r="G70"/>
  <c r="G83"/>
  <c r="G85"/>
  <c r="G90"/>
  <c r="G96"/>
  <c r="G95"/>
  <c r="G151"/>
  <c r="G150"/>
  <c r="G148"/>
  <c r="I148"/>
  <c r="G157"/>
  <c r="G155"/>
  <c r="G154"/>
  <c r="G153"/>
  <c r="H158"/>
  <c r="H156"/>
  <c r="H155"/>
  <c r="H154"/>
  <c r="H152"/>
  <c r="H149"/>
  <c r="H146"/>
  <c r="H144"/>
  <c r="H143"/>
  <c r="H141"/>
  <c r="H135"/>
  <c r="H134"/>
  <c r="H133"/>
  <c r="H130"/>
  <c r="H106"/>
  <c r="H105"/>
  <c r="H102"/>
  <c r="H101"/>
  <c r="H97"/>
  <c r="H92"/>
  <c r="H89"/>
  <c r="H88"/>
  <c r="H87"/>
  <c r="H86"/>
  <c r="H85"/>
  <c r="H84"/>
  <c r="H83"/>
  <c r="H82"/>
  <c r="H81"/>
  <c r="H80"/>
  <c r="H79"/>
  <c r="H76"/>
  <c r="H75"/>
  <c r="H74"/>
  <c r="H72"/>
  <c r="H71"/>
  <c r="H68"/>
  <c r="H65"/>
  <c r="H64"/>
  <c r="H63"/>
  <c r="H62"/>
  <c r="H61"/>
  <c r="H59"/>
  <c r="H58"/>
  <c r="H57"/>
  <c r="H56"/>
  <c r="H55"/>
  <c r="H54"/>
  <c r="H53"/>
  <c r="H52"/>
  <c r="H51"/>
  <c r="H50"/>
  <c r="H48"/>
  <c r="H47"/>
  <c r="H45"/>
  <c r="H44"/>
  <c r="H43"/>
  <c r="H42"/>
  <c r="H40"/>
  <c r="H39"/>
  <c r="H38"/>
  <c r="H37"/>
  <c r="H33"/>
  <c r="H32"/>
  <c r="H30"/>
  <c r="H27"/>
  <c r="H24"/>
  <c r="H23"/>
  <c r="H21"/>
  <c r="H17"/>
  <c r="H15"/>
  <c r="H14"/>
  <c r="H13"/>
  <c r="H12"/>
  <c r="H11"/>
  <c r="H10"/>
  <c r="C100"/>
  <c r="I68"/>
  <c r="F68"/>
  <c r="E68"/>
  <c r="E67"/>
  <c r="E66"/>
  <c r="F32"/>
  <c r="E32"/>
  <c r="F30"/>
  <c r="E30"/>
  <c r="I32"/>
  <c r="I30"/>
  <c r="I102"/>
  <c r="E102"/>
  <c r="F102"/>
  <c r="C71"/>
  <c r="C73"/>
  <c r="E73"/>
  <c r="C78"/>
  <c r="F78"/>
  <c r="C83"/>
  <c r="C85"/>
  <c r="C96"/>
  <c r="E96"/>
  <c r="F97"/>
  <c r="I97"/>
  <c r="E97"/>
  <c r="I65"/>
  <c r="F65"/>
  <c r="E65"/>
  <c r="E76"/>
  <c r="F76"/>
  <c r="E82"/>
  <c r="F82"/>
  <c r="I82"/>
  <c r="E61"/>
  <c r="F61"/>
  <c r="I61"/>
  <c r="I76"/>
  <c r="I14"/>
  <c r="E14"/>
  <c r="F14"/>
  <c r="I16"/>
  <c r="E27"/>
  <c r="F27"/>
  <c r="I27"/>
  <c r="E52"/>
  <c r="I52"/>
  <c r="E57"/>
  <c r="F57"/>
  <c r="I57"/>
  <c r="E58"/>
  <c r="F58"/>
  <c r="I58"/>
  <c r="E59"/>
  <c r="F59"/>
  <c r="I59"/>
  <c r="E62"/>
  <c r="F62"/>
  <c r="I62"/>
  <c r="I73"/>
  <c r="E74"/>
  <c r="F74"/>
  <c r="I74"/>
  <c r="I85"/>
  <c r="E88"/>
  <c r="F88"/>
  <c r="I88"/>
  <c r="C155"/>
  <c r="C154"/>
  <c r="C153"/>
  <c r="E153"/>
  <c r="E154"/>
  <c r="F154"/>
  <c r="E155"/>
  <c r="F155"/>
  <c r="I155"/>
  <c r="E156"/>
  <c r="F156"/>
  <c r="I156"/>
  <c r="C157"/>
  <c r="E158"/>
  <c r="F158"/>
  <c r="I158"/>
  <c r="C140"/>
  <c r="C139"/>
  <c r="C138"/>
  <c r="C142"/>
  <c r="I81"/>
  <c r="E81"/>
  <c r="F81"/>
  <c r="I79"/>
  <c r="E79"/>
  <c r="F79"/>
  <c r="I21"/>
  <c r="I23"/>
  <c r="I24"/>
  <c r="E19"/>
  <c r="E21"/>
  <c r="F21"/>
  <c r="F22"/>
  <c r="E23"/>
  <c r="F23"/>
  <c r="E24"/>
  <c r="F24"/>
  <c r="I46"/>
  <c r="I41"/>
  <c r="I149"/>
  <c r="E149"/>
  <c r="F149"/>
  <c r="I152"/>
  <c r="I144"/>
  <c r="I143"/>
  <c r="I142"/>
  <c r="I146"/>
  <c r="I141"/>
  <c r="I130"/>
  <c r="E152"/>
  <c r="F152"/>
  <c r="E144"/>
  <c r="F144"/>
  <c r="E143"/>
  <c r="F143"/>
  <c r="E142"/>
  <c r="F142"/>
  <c r="E146"/>
  <c r="F146"/>
  <c r="E141"/>
  <c r="F141"/>
  <c r="E130"/>
  <c r="F130"/>
  <c r="F129"/>
  <c r="I106"/>
  <c r="I105"/>
  <c r="I101"/>
  <c r="I92"/>
  <c r="I89"/>
  <c r="I87"/>
  <c r="I86"/>
  <c r="I84"/>
  <c r="I83"/>
  <c r="I80"/>
  <c r="I75"/>
  <c r="I72"/>
  <c r="I71"/>
  <c r="I135"/>
  <c r="I134"/>
  <c r="I133"/>
  <c r="I64"/>
  <c r="I63"/>
  <c r="I56"/>
  <c r="I55"/>
  <c r="I54"/>
  <c r="I53"/>
  <c r="I51"/>
  <c r="I50"/>
  <c r="I48"/>
  <c r="I47"/>
  <c r="I45"/>
  <c r="I44"/>
  <c r="I43"/>
  <c r="I42"/>
  <c r="I40"/>
  <c r="I39"/>
  <c r="I38"/>
  <c r="I37"/>
  <c r="I33"/>
  <c r="I17"/>
  <c r="I15"/>
  <c r="I13"/>
  <c r="I12"/>
  <c r="I11"/>
  <c r="I10"/>
  <c r="E106"/>
  <c r="F106"/>
  <c r="E105"/>
  <c r="F105"/>
  <c r="E101"/>
  <c r="F101"/>
  <c r="E92"/>
  <c r="F92"/>
  <c r="E89"/>
  <c r="F89"/>
  <c r="E87"/>
  <c r="F87"/>
  <c r="E86"/>
  <c r="F86"/>
  <c r="E84"/>
  <c r="F84"/>
  <c r="E83"/>
  <c r="F83"/>
  <c r="E80"/>
  <c r="F80"/>
  <c r="E75"/>
  <c r="F75"/>
  <c r="E72"/>
  <c r="F72"/>
  <c r="E71"/>
  <c r="E135"/>
  <c r="F135"/>
  <c r="E134"/>
  <c r="F134"/>
  <c r="E133"/>
  <c r="F133"/>
  <c r="E64"/>
  <c r="F64"/>
  <c r="E63"/>
  <c r="F63"/>
  <c r="E56"/>
  <c r="F56"/>
  <c r="E55"/>
  <c r="F55"/>
  <c r="E54"/>
  <c r="F54"/>
  <c r="E53"/>
  <c r="F53"/>
  <c r="E51"/>
  <c r="F51"/>
  <c r="E50"/>
  <c r="F50"/>
  <c r="E48"/>
  <c r="F48"/>
  <c r="E47"/>
  <c r="F47"/>
  <c r="E45"/>
  <c r="F45"/>
  <c r="E44"/>
  <c r="F44"/>
  <c r="E43"/>
  <c r="F43"/>
  <c r="E42"/>
  <c r="F42"/>
  <c r="E40"/>
  <c r="F40"/>
  <c r="E39"/>
  <c r="F39"/>
  <c r="E38"/>
  <c r="F38"/>
  <c r="E37"/>
  <c r="F37"/>
  <c r="E33"/>
  <c r="F33"/>
  <c r="E17"/>
  <c r="F17"/>
  <c r="E15"/>
  <c r="F15"/>
  <c r="E13"/>
  <c r="F13"/>
  <c r="E12"/>
  <c r="F12"/>
  <c r="E11"/>
  <c r="F11"/>
  <c r="E10"/>
  <c r="F10"/>
  <c r="F107"/>
  <c r="I107"/>
  <c r="H107"/>
  <c r="H103"/>
  <c r="F148"/>
  <c r="F85"/>
  <c r="I67"/>
  <c r="H67"/>
  <c r="H157"/>
  <c r="E157"/>
  <c r="F150"/>
  <c r="E151"/>
  <c r="E150"/>
  <c r="F151"/>
  <c r="C147"/>
  <c r="C145"/>
  <c r="H148"/>
  <c r="E140"/>
  <c r="C137"/>
  <c r="F138"/>
  <c r="E138"/>
  <c r="F140"/>
  <c r="F132"/>
  <c r="C124"/>
  <c r="E132"/>
  <c r="F128"/>
  <c r="E129"/>
  <c r="H125"/>
  <c r="I125"/>
  <c r="F125"/>
  <c r="E109"/>
  <c r="F109"/>
  <c r="E107"/>
  <c r="F103"/>
  <c r="F100"/>
  <c r="I90"/>
  <c r="H96"/>
  <c r="I91"/>
  <c r="E85"/>
  <c r="E78"/>
  <c r="H78"/>
  <c r="C70"/>
  <c r="F70"/>
  <c r="F71"/>
  <c r="E60"/>
  <c r="F67"/>
  <c r="F60"/>
  <c r="E49"/>
  <c r="H49"/>
  <c r="F46"/>
  <c r="H46"/>
  <c r="E36"/>
  <c r="F36"/>
  <c r="E31"/>
  <c r="H29"/>
  <c r="F25"/>
  <c r="D18"/>
  <c r="F19"/>
  <c r="I19"/>
  <c r="D8"/>
  <c r="F9"/>
  <c r="C18"/>
  <c r="I22"/>
  <c r="F29"/>
  <c r="H31"/>
  <c r="C28"/>
  <c r="I36"/>
  <c r="C35"/>
  <c r="C34"/>
  <c r="H73"/>
  <c r="F73"/>
  <c r="H90"/>
  <c r="D99"/>
  <c r="D98"/>
  <c r="I103"/>
  <c r="H109"/>
  <c r="E128"/>
  <c r="H132"/>
  <c r="I128"/>
  <c r="H128"/>
  <c r="I129"/>
  <c r="H129"/>
  <c r="I109"/>
  <c r="I49"/>
  <c r="G35"/>
  <c r="G34"/>
  <c r="H36"/>
  <c r="I29"/>
  <c r="G28"/>
  <c r="G8"/>
  <c r="I8"/>
  <c r="I9"/>
  <c r="I150"/>
  <c r="H150"/>
  <c r="C90"/>
  <c r="E91"/>
  <c r="G147"/>
  <c r="I154"/>
  <c r="D139"/>
  <c r="D136"/>
  <c r="I140"/>
  <c r="H66"/>
  <c r="I66"/>
  <c r="G99"/>
  <c r="H100"/>
  <c r="C77"/>
  <c r="H140"/>
  <c r="G77"/>
  <c r="G69"/>
  <c r="H70"/>
  <c r="C8"/>
  <c r="F8"/>
  <c r="F16"/>
  <c r="C95"/>
  <c r="F96"/>
  <c r="I96"/>
  <c r="I151"/>
  <c r="H151"/>
  <c r="G94"/>
  <c r="H95"/>
  <c r="D77"/>
  <c r="D69"/>
  <c r="F157"/>
  <c r="D35"/>
  <c r="E41"/>
  <c r="H41"/>
  <c r="D131"/>
  <c r="D124"/>
  <c r="I132"/>
  <c r="F91"/>
  <c r="I157"/>
  <c r="E70"/>
  <c r="C99"/>
  <c r="E100"/>
  <c r="H91"/>
  <c r="I70"/>
  <c r="D153"/>
  <c r="H153"/>
  <c r="D147"/>
  <c r="D28"/>
  <c r="I31"/>
  <c r="G18"/>
  <c r="H19"/>
  <c r="H8"/>
  <c r="E147"/>
  <c r="F137"/>
  <c r="C136"/>
  <c r="C159"/>
  <c r="E137"/>
  <c r="E131"/>
  <c r="F99"/>
  <c r="C69"/>
  <c r="F69"/>
  <c r="H18"/>
  <c r="E18"/>
  <c r="F18"/>
  <c r="H69"/>
  <c r="I99"/>
  <c r="H131"/>
  <c r="F131"/>
  <c r="I131"/>
  <c r="D145"/>
  <c r="I147"/>
  <c r="F147"/>
  <c r="I69"/>
  <c r="I18"/>
  <c r="G7"/>
  <c r="E77"/>
  <c r="I139"/>
  <c r="F139"/>
  <c r="H139"/>
  <c r="E90"/>
  <c r="F90"/>
  <c r="H136"/>
  <c r="E28"/>
  <c r="F28"/>
  <c r="H28"/>
  <c r="I28"/>
  <c r="F153"/>
  <c r="I153"/>
  <c r="C98"/>
  <c r="E98"/>
  <c r="E99"/>
  <c r="I35"/>
  <c r="D34"/>
  <c r="E35"/>
  <c r="H35"/>
  <c r="F35"/>
  <c r="F77"/>
  <c r="I77"/>
  <c r="H77"/>
  <c r="E145"/>
  <c r="H94"/>
  <c r="C94"/>
  <c r="E95"/>
  <c r="F95"/>
  <c r="I95"/>
  <c r="E8"/>
  <c r="C7"/>
  <c r="G98"/>
  <c r="H98"/>
  <c r="H99"/>
  <c r="H147"/>
  <c r="G145"/>
  <c r="I98"/>
  <c r="E139"/>
  <c r="E69"/>
  <c r="F98"/>
  <c r="F34"/>
  <c r="I34"/>
  <c r="H34"/>
  <c r="C160"/>
  <c r="G121"/>
  <c r="I145"/>
  <c r="F145"/>
  <c r="H145"/>
  <c r="G159"/>
  <c r="C121"/>
  <c r="F94"/>
  <c r="I94"/>
  <c r="E94"/>
  <c r="E34"/>
  <c r="F136"/>
  <c r="I136"/>
  <c r="E136"/>
  <c r="D159"/>
  <c r="I124"/>
  <c r="H124"/>
  <c r="F124"/>
  <c r="E124"/>
  <c r="D7"/>
  <c r="E7"/>
  <c r="G122"/>
  <c r="C122"/>
  <c r="F159"/>
  <c r="I159"/>
  <c r="D160"/>
  <c r="C161"/>
  <c r="D121"/>
  <c r="I7"/>
  <c r="F7"/>
  <c r="F121"/>
  <c r="G160"/>
  <c r="H159"/>
  <c r="G161"/>
  <c r="H7"/>
  <c r="E159"/>
  <c r="E121"/>
  <c r="D161"/>
  <c r="F161"/>
  <c r="F160"/>
  <c r="I160"/>
  <c r="C162"/>
  <c r="H160"/>
  <c r="G162"/>
  <c r="I121"/>
  <c r="D122"/>
  <c r="H122"/>
  <c r="E160"/>
  <c r="H121"/>
  <c r="H161"/>
  <c r="E161"/>
  <c r="I161"/>
  <c r="I122"/>
  <c r="F122"/>
  <c r="D162"/>
  <c r="H162"/>
  <c r="E122"/>
  <c r="F162"/>
  <c r="I162"/>
  <c r="E162"/>
</calcChain>
</file>

<file path=xl/sharedStrings.xml><?xml version="1.0" encoding="utf-8"?>
<sst xmlns="http://schemas.openxmlformats.org/spreadsheetml/2006/main" count="175" uniqueCount="161">
  <si>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</si>
  <si>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</si>
  <si>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</si>
  <si>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</si>
  <si>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</si>
  <si>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</si>
  <si>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</si>
  <si>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</si>
  <si>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</si>
  <si>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</si>
  <si>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</si>
  <si>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</si>
  <si>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</si>
  <si>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</si>
  <si>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</si>
  <si>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</si>
  <si>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</si>
  <si>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</si>
  <si>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</si>
  <si>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</si>
  <si>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</si>
  <si>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</si>
  <si>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</si>
  <si>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</si>
  <si>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</si>
  <si>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</si>
  <si>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</si>
  <si>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</si>
  <si>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</si>
  <si>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</si>
  <si>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Збір за провадження торговельної діяльності (роздрібна торгівля), сплачений юридичними особами, що справлявся до 1 січня 2015 року</t>
  </si>
  <si>
    <t>Збір за провадження торговельної діяльності (ресторанне господарство), сплачений фізичними особами, що справлявся до 1 січня 2015 року</t>
  </si>
  <si>
    <t>Збір за провадження торговельної діяльності (ресторанне господарство), сплачений юридичними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</si>
  <si>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</si>
  <si>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</si>
  <si>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</si>
  <si>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</si>
  <si>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</si>
  <si>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</si>
  <si>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</si>
  <si>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</si>
  <si>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</si>
  <si>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</si>
  <si>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</si>
  <si>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</si>
  <si>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</si>
  <si>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</si>
  <si>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</si>
  <si>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</si>
  <si>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</si>
  <si>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</si>
  <si>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</si>
  <si>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</si>
  <si>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</si>
  <si>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</si>
  <si>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</si>
  <si>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</si>
  <si>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</si>
  <si>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</si>
  <si>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</si>
  <si>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</si>
  <si>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</si>
  <si>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</si>
  <si>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</si>
  <si>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</si>
  <si>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</si>
  <si>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</si>
  <si>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</si>
  <si>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</si>
  <si>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</si>
  <si>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</si>
  <si>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</si>
  <si>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</si>
  <si>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</si>
  <si>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</si>
  <si>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</si>
  <si>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</si>
  <si>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</si>
  <si>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</si>
  <si>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</si>
  <si>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</si>
  <si>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</si>
  <si>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</si>
  <si>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</si>
  <si>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Збір за провадження торговельної діяльності із придбанням пільгового торгового патенту, що справлявся до 1 січня 2015 року</t>
  </si>
  <si>
    <t>Збір за здійснення діяльності у сфері розваг, сплачений фізичними особами, що справлявся до 1 січня 2015 року</t>
  </si>
  <si>
    <t>Збір за здійснення діяльності у сфері розваг, сплачений юридичними особами, що справлявся до 1 січня 2015 року</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</si>
  <si>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</si>
  <si>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</si>
  <si>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</si>
  <si>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</si>
  <si>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</si>
  <si>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</si>
  <si>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Секретар ради</t>
  </si>
  <si>
    <t>В.П.Олексюк</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</si>
  <si>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</si>
  <si>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</si>
  <si>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</si>
  <si>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</si>
  <si>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</si>
  <si>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</si>
  <si>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</si>
  <si>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</si>
  <si>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</si>
  <si>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</si>
  <si>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</si>
  <si>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</si>
  <si>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</si>
  <si>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</si>
  <si>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</si>
  <si>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</si>
  <si>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Фіксований податок на доходи фізичних осіб від зайняття підприємницькою діяльністю, нарахований до 1 січня 2012 року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</si>
  <si>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</si>
  <si>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</si>
  <si>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</si>
  <si>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юридичних осіб, нарахований до 01 січня 2011 року</t>
  </si>
  <si>
    <t>Єдиний податок з фізичних осіб, нарахований до 01 січня 2011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</si>
  <si>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</si>
  <si>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</si>
  <si>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</si>
  <si>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Стабілізаційна дотація</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</si>
  <si>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</si>
  <si>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</si>
  <si>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</si>
  <si>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</si>
  <si>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</si>
  <si>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</si>
  <si>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</si>
  <si>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</si>
  <si>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</si>
  <si>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</si>
  <si>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</si>
  <si>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</si>
  <si>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</si>
  <si>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</si>
  <si>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</si>
  <si>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</si>
  <si>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</si>
  <si>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</si>
  <si>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</si>
  <si>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</si>
  <si>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</si>
  <si>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</si>
  <si>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</si>
  <si>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</si>
  <si>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 xml:space="preserve"> Затвердженний план  
на І півріччя  2019 рік 
з урахуванням змін
(Спеціальний фонд - річний план)</t>
  </si>
  <si>
    <t>Фактичні надходження
за І  півріччя 2019року</t>
  </si>
  <si>
    <t>Фактичні надходження
 за І  півріччя 2018 року</t>
  </si>
  <si>
    <t>2019 до 2018 (%)</t>
  </si>
  <si>
    <t>Аналіз доходної частини місцевого бюджету міста Буча за І півріччя 2019 рік</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</si>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</sst>
</file>

<file path=xl/styles.xml><?xml version="1.0" encoding="utf-8"?>
<styleSheet xmlns="http://schemas.openxmlformats.org/spreadsheetml/2006/main">
  <numFmts count="2">
    <numFmt numFmtId="164" formatCode="#,##0.00_ ;\-#,##0.00\ "/>
    <numFmt numFmtId="165" formatCode="#,##0.0_ ;\-#,##0.0\ "/>
  </numFmts>
  <fonts count="31">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b/>
      <sz val="19.5"/>
      <name val="Times New Roman"/>
      <family val="1"/>
      <charset val="204"/>
    </font>
    <font>
      <sz val="24"/>
      <name val="Times New Roman"/>
      <charset val="204"/>
    </font>
    <font>
      <sz val="16"/>
      <name val="Times New Roman"/>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86">
    <xf numFmtId="0" fontId="0" fillId="0" borderId="0" xfId="0"/>
    <xf numFmtId="0" fontId="3" fillId="0" borderId="0" xfId="0" applyFont="1" applyAlignment="1"/>
    <xf numFmtId="0" fontId="1" fillId="0" borderId="0" xfId="0" applyFont="1"/>
    <xf numFmtId="0" fontId="5" fillId="0" borderId="0" xfId="0" applyFont="1" applyAlignme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4" fontId="16" fillId="5" borderId="1" xfId="0" applyNumberFormat="1" applyFont="1" applyFill="1" applyBorder="1" applyAlignment="1">
      <alignment horizontal="right" vertical="center" wrapText="1" shrinkToFit="1"/>
    </xf>
    <xf numFmtId="0" fontId="0" fillId="6" borderId="0" xfId="0" applyFill="1"/>
    <xf numFmtId="0" fontId="6" fillId="6" borderId="0" xfId="0" applyFont="1" applyFill="1"/>
    <xf numFmtId="4" fontId="17" fillId="0" borderId="0" xfId="0" applyNumberFormat="1" applyFont="1"/>
    <xf numFmtId="4" fontId="0" fillId="0" borderId="0" xfId="0" applyNumberFormat="1"/>
    <xf numFmtId="4" fontId="18" fillId="0" borderId="0" xfId="0" applyNumberFormat="1" applyFont="1"/>
    <xf numFmtId="0" fontId="19" fillId="0" borderId="0" xfId="0" applyFont="1"/>
    <xf numFmtId="0" fontId="20" fillId="0" borderId="0" xfId="0" applyFont="1"/>
    <xf numFmtId="0" fontId="21" fillId="0" borderId="0" xfId="0" applyFont="1"/>
    <xf numFmtId="0" fontId="7" fillId="0" borderId="1" xfId="0" applyFont="1" applyFill="1" applyBorder="1" applyAlignment="1">
      <alignment horizontal="left" vertical="top" wrapText="1" shrinkToFit="1"/>
    </xf>
    <xf numFmtId="0" fontId="22" fillId="0" borderId="0" xfId="0" applyFont="1"/>
    <xf numFmtId="0" fontId="0" fillId="0" borderId="0" xfId="0" applyAlignment="1">
      <alignment wrapText="1"/>
    </xf>
    <xf numFmtId="0" fontId="23" fillId="2" borderId="1" xfId="0" applyFont="1" applyFill="1" applyBorder="1"/>
    <xf numFmtId="4" fontId="24" fillId="7" borderId="1" xfId="0" applyNumberFormat="1" applyFont="1" applyFill="1" applyBorder="1" applyAlignment="1">
      <alignment horizontal="right" vertical="center" wrapText="1" shrinkToFit="1"/>
    </xf>
    <xf numFmtId="0" fontId="23" fillId="3" borderId="1" xfId="0" applyFont="1" applyFill="1" applyBorder="1"/>
    <xf numFmtId="0" fontId="23" fillId="3" borderId="1" xfId="0" applyFont="1" applyFill="1" applyBorder="1" applyAlignment="1">
      <alignment horizontal="left" vertical="top" wrapText="1" shrinkToFit="1"/>
    </xf>
    <xf numFmtId="4" fontId="24" fillId="8"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0" borderId="1" xfId="0" applyFont="1" applyBorder="1"/>
    <xf numFmtId="0" fontId="27" fillId="0" borderId="1" xfId="0" applyFont="1" applyBorder="1" applyAlignment="1">
      <alignment horizontal="left" vertical="top" wrapText="1" shrinkToFit="1"/>
    </xf>
    <xf numFmtId="4" fontId="28" fillId="0" borderId="1" xfId="0" applyNumberFormat="1" applyFont="1" applyFill="1" applyBorder="1" applyAlignment="1">
      <alignment horizontal="right" vertical="center" wrapText="1" shrinkToFit="1"/>
    </xf>
    <xf numFmtId="0" fontId="27" fillId="0" borderId="1" xfId="0" applyFont="1" applyFill="1" applyBorder="1" applyAlignment="1">
      <alignment horizontal="center" vertical="center" wrapText="1" shrinkToFit="1"/>
    </xf>
    <xf numFmtId="0" fontId="27" fillId="0" borderId="1" xfId="0" applyFont="1" applyFill="1" applyBorder="1" applyAlignment="1">
      <alignment horizontal="left" vertical="top"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16" fillId="5" borderId="1" xfId="0" applyNumberFormat="1" applyFont="1" applyFill="1" applyBorder="1" applyAlignment="1">
      <alignment horizontal="right" vertical="center" wrapText="1" shrinkToFit="1"/>
    </xf>
    <xf numFmtId="0" fontId="8" fillId="0" borderId="1"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2" fillId="0" borderId="1" xfId="0" applyFont="1" applyBorder="1" applyAlignment="1">
      <alignment horizontal="center" vertical="center" wrapText="1" shrinkToFit="1"/>
    </xf>
    <xf numFmtId="0" fontId="2" fillId="0" borderId="1" xfId="0" applyFont="1" applyFill="1" applyBorder="1" applyAlignment="1">
      <alignment horizontal="center" vertical="center" wrapText="1" shrinkToFit="1"/>
    </xf>
    <xf numFmtId="0" fontId="16" fillId="5" borderId="1" xfId="0" applyFont="1" applyFill="1" applyBorder="1" applyAlignment="1">
      <alignment vertical="center" wrapText="1" shrinkToFit="1"/>
    </xf>
    <xf numFmtId="0" fontId="11" fillId="5" borderId="1" xfId="0" applyFont="1" applyFill="1" applyBorder="1" applyAlignment="1">
      <alignment horizontal="left" vertical="center" wrapText="1" shrinkToFit="1"/>
    </xf>
    <xf numFmtId="0" fontId="10" fillId="5" borderId="1" xfId="0" applyFont="1" applyFill="1" applyBorder="1" applyAlignment="1">
      <alignment horizontal="left" vertical="center" wrapText="1" shrinkToFit="1"/>
    </xf>
    <xf numFmtId="0" fontId="9" fillId="4" borderId="1" xfId="0" applyFont="1" applyFill="1" applyBorder="1" applyAlignment="1">
      <alignment horizontal="left" vertical="center" wrapText="1" shrinkToFit="1"/>
    </xf>
    <xf numFmtId="0" fontId="7" fillId="0" borderId="1" xfId="0" applyFont="1" applyBorder="1" applyAlignment="1">
      <alignment horizontal="left" vertical="center" wrapText="1" shrinkToFit="1"/>
    </xf>
    <xf numFmtId="0" fontId="13" fillId="0" borderId="1" xfId="0" applyFont="1" applyBorder="1" applyAlignment="1">
      <alignment horizontal="center" vertical="center" wrapText="1" shrinkToFit="1"/>
    </xf>
    <xf numFmtId="0" fontId="7" fillId="4" borderId="1" xfId="0" applyFont="1" applyFill="1" applyBorder="1" applyAlignment="1">
      <alignment horizontal="left" vertical="center" wrapText="1" shrinkToFit="1"/>
    </xf>
    <xf numFmtId="0" fontId="8" fillId="4" borderId="1" xfId="0" applyFont="1" applyFill="1" applyBorder="1" applyAlignment="1">
      <alignment horizontal="left" vertical="center" wrapText="1" shrinkToFit="1"/>
    </xf>
    <xf numFmtId="0" fontId="2" fillId="0" borderId="0" xfId="0" applyFont="1" applyAlignment="1">
      <alignment horizontal="right"/>
    </xf>
    <xf numFmtId="0" fontId="29" fillId="0" borderId="0" xfId="0" applyFont="1" applyAlignment="1">
      <alignment horizontal="center"/>
    </xf>
    <xf numFmtId="0" fontId="15" fillId="0" borderId="0" xfId="0" applyFont="1" applyBorder="1" applyAlignment="1">
      <alignment horizontal="center" vertical="center" wrapText="1" shrinkToFi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900"/>
  <sheetViews>
    <sheetView tabSelected="1" view="pageBreakPreview" zoomScale="40" zoomScaleNormal="100" workbookViewId="0">
      <pane xSplit="2" ySplit="6" topLeftCell="C7" activePane="bottomRight" state="frozen"/>
      <selection pane="topRight" activeCell="C1" sqref="C1"/>
      <selection pane="bottomLeft" activeCell="A7" sqref="A7"/>
      <selection pane="bottomRight" activeCell="D13" sqref="D13"/>
    </sheetView>
  </sheetViews>
  <sheetFormatPr defaultRowHeight="13.2"/>
  <cols>
    <col min="1" max="1" width="20.77734375" customWidth="1"/>
    <col min="2" max="2" width="138.77734375" customWidth="1"/>
    <col min="3" max="3" width="34.33203125" customWidth="1"/>
    <col min="4" max="4" width="34.33203125" style="4" customWidth="1"/>
    <col min="5" max="5" width="17.44140625" customWidth="1"/>
    <col min="6" max="6" width="28" customWidth="1"/>
    <col min="7" max="7" width="32.44140625" customWidth="1"/>
    <col min="8" max="8" width="18" style="45" customWidth="1"/>
    <col min="9" max="9" width="29.6640625" customWidth="1"/>
    <col min="10" max="10" width="17" customWidth="1"/>
    <col min="12" max="12" width="14.109375" customWidth="1"/>
  </cols>
  <sheetData>
    <row r="1" spans="1:10" ht="17.399999999999999">
      <c r="D1" s="2"/>
      <c r="G1" s="83" t="s">
        <v>90</v>
      </c>
      <c r="H1" s="83"/>
      <c r="I1" s="83"/>
    </row>
    <row r="2" spans="1:10" ht="30">
      <c r="A2" s="84" t="s">
        <v>149</v>
      </c>
      <c r="B2" s="84"/>
      <c r="C2" s="84"/>
      <c r="D2" s="84"/>
      <c r="E2" s="84"/>
      <c r="F2" s="84"/>
      <c r="G2" s="84"/>
      <c r="H2" s="84"/>
      <c r="I2" s="84"/>
    </row>
    <row r="3" spans="1:10" ht="18">
      <c r="A3" s="1"/>
      <c r="B3" s="1"/>
      <c r="C3" s="1"/>
      <c r="D3" s="3"/>
      <c r="E3" s="1"/>
      <c r="F3" s="1"/>
      <c r="G3" s="1"/>
      <c r="I3" s="47" t="s">
        <v>0</v>
      </c>
    </row>
    <row r="4" spans="1:10" ht="78">
      <c r="A4" s="71" t="s">
        <v>63</v>
      </c>
      <c r="B4" s="71" t="s">
        <v>64</v>
      </c>
      <c r="C4" s="72" t="s">
        <v>145</v>
      </c>
      <c r="D4" s="72" t="s">
        <v>146</v>
      </c>
      <c r="E4" s="73" t="s">
        <v>66</v>
      </c>
      <c r="F4" s="73" t="s">
        <v>65</v>
      </c>
      <c r="G4" s="72" t="s">
        <v>147</v>
      </c>
      <c r="H4" s="74" t="s">
        <v>148</v>
      </c>
      <c r="I4" s="73" t="s">
        <v>67</v>
      </c>
    </row>
    <row r="5" spans="1:10" ht="34.799999999999997">
      <c r="A5" s="73">
        <v>1</v>
      </c>
      <c r="B5" s="73">
        <v>2</v>
      </c>
      <c r="C5" s="73">
        <v>3</v>
      </c>
      <c r="D5" s="73">
        <v>4</v>
      </c>
      <c r="E5" s="73" t="s">
        <v>130</v>
      </c>
      <c r="F5" s="73" t="s">
        <v>131</v>
      </c>
      <c r="G5" s="73">
        <v>7</v>
      </c>
      <c r="H5" s="73" t="s">
        <v>128</v>
      </c>
      <c r="I5" s="73" t="s">
        <v>129</v>
      </c>
    </row>
    <row r="6" spans="1:10" ht="27.6">
      <c r="A6" s="80" t="s">
        <v>81</v>
      </c>
      <c r="B6" s="80"/>
      <c r="C6" s="80"/>
      <c r="D6" s="80"/>
      <c r="E6" s="80"/>
      <c r="F6" s="80"/>
      <c r="G6" s="80"/>
      <c r="H6" s="80"/>
      <c r="I6" s="80"/>
    </row>
    <row r="7" spans="1:10" ht="22.8">
      <c r="A7" s="5">
        <v>10000000</v>
      </c>
      <c r="B7" s="30" t="s">
        <v>1</v>
      </c>
      <c r="C7" s="6">
        <f>C8+C18+C28+C34+C66</f>
        <v>119622260</v>
      </c>
      <c r="D7" s="6">
        <f>D8+D18+D28+D34+D66</f>
        <v>127724215.43000001</v>
      </c>
      <c r="E7" s="64">
        <f>IF(C7=0,0,D7/C7*100)</f>
        <v>106.77294964164696</v>
      </c>
      <c r="F7" s="6">
        <f t="shared" ref="F7:F55" si="0">D7-C7</f>
        <v>8101955.4300000072</v>
      </c>
      <c r="G7" s="6">
        <f>G8+G18+G28+G34+G66</f>
        <v>85553301.909999996</v>
      </c>
      <c r="H7" s="64">
        <f t="shared" ref="H7:H68" si="1">IF(G7&lt;0,0,IF(D7&lt;0,0,IF(G7=0,0,(IF(D7=0,0,(D7/G7)*100)))))</f>
        <v>149.29197655557795</v>
      </c>
      <c r="I7" s="6">
        <f t="shared" ref="I7:I55" si="2">D7-G7</f>
        <v>42170913.520000011</v>
      </c>
    </row>
    <row r="8" spans="1:10" ht="22.8">
      <c r="A8" s="7">
        <v>11000000</v>
      </c>
      <c r="B8" s="31" t="s">
        <v>2</v>
      </c>
      <c r="C8" s="8">
        <f>C9+C16</f>
        <v>50923790</v>
      </c>
      <c r="D8" s="8">
        <f>D9+D16</f>
        <v>54724181.079999998</v>
      </c>
      <c r="E8" s="66">
        <f t="shared" ref="E8:E101" si="3">IF(C8=0,0,D8/C8*100)</f>
        <v>107.46289912828561</v>
      </c>
      <c r="F8" s="8">
        <f t="shared" si="0"/>
        <v>3800391.0799999982</v>
      </c>
      <c r="G8" s="8">
        <f>G9+G16</f>
        <v>31863173.260000002</v>
      </c>
      <c r="H8" s="66">
        <f t="shared" si="1"/>
        <v>171.74742965321337</v>
      </c>
      <c r="I8" s="8">
        <f t="shared" si="2"/>
        <v>22861007.819999997</v>
      </c>
    </row>
    <row r="9" spans="1:10" ht="22.8">
      <c r="A9" s="9">
        <v>11010000</v>
      </c>
      <c r="B9" s="32" t="s">
        <v>3</v>
      </c>
      <c r="C9" s="10">
        <f>SUM(C10:C15)</f>
        <v>50865590</v>
      </c>
      <c r="D9" s="10">
        <f>SUM(D10:D15)</f>
        <v>54665959.079999998</v>
      </c>
      <c r="E9" s="67">
        <f t="shared" si="3"/>
        <v>107.47139486635267</v>
      </c>
      <c r="F9" s="10">
        <f t="shared" si="0"/>
        <v>3800369.0799999982</v>
      </c>
      <c r="G9" s="10">
        <f>SUM(G10:G15)</f>
        <v>31834166.84</v>
      </c>
      <c r="H9" s="67">
        <f t="shared" si="1"/>
        <v>171.72102965582118</v>
      </c>
      <c r="I9" s="10">
        <f t="shared" si="2"/>
        <v>22831792.239999998</v>
      </c>
    </row>
    <row r="10" spans="1:10" ht="45.6">
      <c r="A10" s="11">
        <v>11010100</v>
      </c>
      <c r="B10" s="33" t="s">
        <v>4</v>
      </c>
      <c r="C10" s="12">
        <v>47296390</v>
      </c>
      <c r="D10" s="12">
        <v>51084164.729999997</v>
      </c>
      <c r="E10" s="65">
        <f t="shared" si="3"/>
        <v>108.00859162824055</v>
      </c>
      <c r="F10" s="13">
        <f t="shared" si="0"/>
        <v>3787774.7299999967</v>
      </c>
      <c r="G10" s="12">
        <v>29321891.489999998</v>
      </c>
      <c r="H10" s="65">
        <f t="shared" si="1"/>
        <v>174.21851774951779</v>
      </c>
      <c r="I10" s="13">
        <f t="shared" si="2"/>
        <v>21762273.239999998</v>
      </c>
      <c r="J10" s="42"/>
    </row>
    <row r="11" spans="1:10" ht="72.75" customHeight="1">
      <c r="A11" s="11">
        <v>11010200</v>
      </c>
      <c r="B11" s="33" t="s">
        <v>5</v>
      </c>
      <c r="C11" s="12">
        <v>511700</v>
      </c>
      <c r="D11" s="12">
        <v>582789.42000000004</v>
      </c>
      <c r="E11" s="65">
        <f t="shared" si="3"/>
        <v>113.89279265194449</v>
      </c>
      <c r="F11" s="13">
        <f t="shared" si="0"/>
        <v>71089.420000000042</v>
      </c>
      <c r="G11" s="12">
        <v>301989.67</v>
      </c>
      <c r="H11" s="65">
        <f t="shared" si="1"/>
        <v>192.98323018797302</v>
      </c>
      <c r="I11" s="13">
        <f t="shared" si="2"/>
        <v>280799.75000000006</v>
      </c>
      <c r="J11" s="42"/>
    </row>
    <row r="12" spans="1:10" ht="45.6">
      <c r="A12" s="11">
        <v>11010400</v>
      </c>
      <c r="B12" s="33" t="s">
        <v>6</v>
      </c>
      <c r="C12" s="12">
        <v>880900</v>
      </c>
      <c r="D12" s="12">
        <v>963665.35</v>
      </c>
      <c r="E12" s="65">
        <f t="shared" si="3"/>
        <v>109.39554432966285</v>
      </c>
      <c r="F12" s="13">
        <f t="shared" si="0"/>
        <v>82765.349999999977</v>
      </c>
      <c r="G12" s="12">
        <v>733533.45</v>
      </c>
      <c r="H12" s="65">
        <f t="shared" si="1"/>
        <v>131.37306144661841</v>
      </c>
      <c r="I12" s="13">
        <f t="shared" si="2"/>
        <v>230131.90000000002</v>
      </c>
      <c r="J12" s="42"/>
    </row>
    <row r="13" spans="1:10" ht="45.6">
      <c r="A13" s="11">
        <v>11010500</v>
      </c>
      <c r="B13" s="33" t="s">
        <v>7</v>
      </c>
      <c r="C13" s="12">
        <v>2176600</v>
      </c>
      <c r="D13" s="12">
        <v>2035339.58</v>
      </c>
      <c r="E13" s="65">
        <f t="shared" si="3"/>
        <v>93.510042267757058</v>
      </c>
      <c r="F13" s="13">
        <f t="shared" si="0"/>
        <v>-141260.41999999993</v>
      </c>
      <c r="G13" s="12">
        <v>1476752.23</v>
      </c>
      <c r="H13" s="65">
        <f t="shared" si="1"/>
        <v>137.82539404054262</v>
      </c>
      <c r="I13" s="13">
        <f t="shared" si="2"/>
        <v>558587.35000000009</v>
      </c>
      <c r="J13" s="42"/>
    </row>
    <row r="14" spans="1:10" ht="45.6" hidden="1">
      <c r="A14" s="11">
        <v>11010600</v>
      </c>
      <c r="B14" s="33" t="s">
        <v>111</v>
      </c>
      <c r="C14" s="12"/>
      <c r="D14" s="12"/>
      <c r="E14" s="65">
        <f>IF(C14=0,0,D14/C14*100)</f>
        <v>0</v>
      </c>
      <c r="F14" s="13">
        <f>D14-C14</f>
        <v>0</v>
      </c>
      <c r="G14" s="12"/>
      <c r="H14" s="65">
        <f t="shared" si="1"/>
        <v>0</v>
      </c>
      <c r="I14" s="13">
        <f>D14-G14</f>
        <v>0</v>
      </c>
      <c r="J14" s="42"/>
    </row>
    <row r="15" spans="1:10" ht="76.5" hidden="1" customHeight="1">
      <c r="A15" s="11">
        <v>11010900</v>
      </c>
      <c r="B15" s="33" t="s">
        <v>8</v>
      </c>
      <c r="C15" s="12">
        <v>0</v>
      </c>
      <c r="D15" s="12">
        <v>0</v>
      </c>
      <c r="E15" s="65">
        <f t="shared" si="3"/>
        <v>0</v>
      </c>
      <c r="F15" s="13">
        <f t="shared" si="0"/>
        <v>0</v>
      </c>
      <c r="G15" s="12">
        <v>0</v>
      </c>
      <c r="H15" s="65">
        <f t="shared" si="1"/>
        <v>0</v>
      </c>
      <c r="I15" s="13">
        <f t="shared" si="2"/>
        <v>0</v>
      </c>
      <c r="J15" s="42"/>
    </row>
    <row r="16" spans="1:10" ht="22.8">
      <c r="A16" s="9">
        <v>11020000</v>
      </c>
      <c r="B16" s="32" t="s">
        <v>9</v>
      </c>
      <c r="C16" s="10">
        <f>SUM(C17:C17)</f>
        <v>58200</v>
      </c>
      <c r="D16" s="10">
        <f>SUM(D17:D17)</f>
        <v>58222</v>
      </c>
      <c r="E16" s="67">
        <f t="shared" si="3"/>
        <v>100.03780068728523</v>
      </c>
      <c r="F16" s="10">
        <f t="shared" si="0"/>
        <v>22</v>
      </c>
      <c r="G16" s="10">
        <f>SUM(G17:G17)</f>
        <v>29006.42</v>
      </c>
      <c r="H16" s="67">
        <f t="shared" si="1"/>
        <v>200.72108174673056</v>
      </c>
      <c r="I16" s="10">
        <f t="shared" si="2"/>
        <v>29215.58</v>
      </c>
      <c r="J16" s="43"/>
    </row>
    <row r="17" spans="1:10" ht="24.75" customHeight="1">
      <c r="A17" s="11">
        <v>11020200</v>
      </c>
      <c r="B17" s="33" t="s">
        <v>10</v>
      </c>
      <c r="C17" s="12">
        <v>58200</v>
      </c>
      <c r="D17" s="12">
        <v>58222</v>
      </c>
      <c r="E17" s="65">
        <f t="shared" si="3"/>
        <v>100.03780068728523</v>
      </c>
      <c r="F17" s="13">
        <f t="shared" si="0"/>
        <v>22</v>
      </c>
      <c r="G17" s="12">
        <v>29006.42</v>
      </c>
      <c r="H17" s="65">
        <f t="shared" si="1"/>
        <v>200.72108174673056</v>
      </c>
      <c r="I17" s="13">
        <f t="shared" si="2"/>
        <v>29215.58</v>
      </c>
    </row>
    <row r="18" spans="1:10" ht="27" customHeight="1">
      <c r="A18" s="7">
        <v>13000000</v>
      </c>
      <c r="B18" s="31" t="s">
        <v>101</v>
      </c>
      <c r="C18" s="8">
        <f>C19+C22+C25</f>
        <v>469444</v>
      </c>
      <c r="D18" s="8">
        <f>D19+D22+D25</f>
        <v>450746.06</v>
      </c>
      <c r="E18" s="66">
        <f t="shared" ref="E18:E27" si="4">IF(C18=0,0,D18/C18*100)</f>
        <v>96.017003093020676</v>
      </c>
      <c r="F18" s="8">
        <f t="shared" ref="F18:F27" si="5">D18-C18</f>
        <v>-18697.940000000002</v>
      </c>
      <c r="G18" s="8">
        <f>G19+G22+G25</f>
        <v>0</v>
      </c>
      <c r="H18" s="66">
        <f t="shared" si="1"/>
        <v>0</v>
      </c>
      <c r="I18" s="8">
        <f t="shared" ref="I18:I27" si="6">D18-G18</f>
        <v>450746.06</v>
      </c>
    </row>
    <row r="19" spans="1:10" ht="22.8">
      <c r="A19" s="9">
        <v>13010000</v>
      </c>
      <c r="B19" s="32" t="s">
        <v>102</v>
      </c>
      <c r="C19" s="10">
        <f>SUM(C20:C21)</f>
        <v>467100</v>
      </c>
      <c r="D19" s="10">
        <f>SUM(D20:D21)</f>
        <v>411668.6</v>
      </c>
      <c r="E19" s="67">
        <f t="shared" si="4"/>
        <v>88.132862342110897</v>
      </c>
      <c r="F19" s="10">
        <f t="shared" si="5"/>
        <v>-55431.400000000023</v>
      </c>
      <c r="G19" s="10">
        <f>SUM(G20:G21)</f>
        <v>0</v>
      </c>
      <c r="H19" s="67">
        <f t="shared" si="1"/>
        <v>0</v>
      </c>
      <c r="I19" s="10">
        <f t="shared" si="6"/>
        <v>411668.6</v>
      </c>
    </row>
    <row r="20" spans="1:10" ht="45.6">
      <c r="A20" s="19">
        <v>13010100</v>
      </c>
      <c r="B20" s="48" t="s">
        <v>150</v>
      </c>
      <c r="C20" s="12">
        <v>0</v>
      </c>
      <c r="D20" s="12">
        <v>15243.35</v>
      </c>
      <c r="E20" s="65">
        <f>IF(C20=0,0,D20/C20*100)</f>
        <v>0</v>
      </c>
      <c r="F20" s="13">
        <f>D20-C20</f>
        <v>15243.35</v>
      </c>
      <c r="G20" s="12"/>
      <c r="H20" s="65">
        <f>IF(G20&lt;0,0,IF(D20&lt;0,0,IF(G20=0,0,(IF(D20=0,0,(D20/G20)*100)))))</f>
        <v>0</v>
      </c>
      <c r="I20" s="13">
        <f>D20-G20</f>
        <v>15243.35</v>
      </c>
    </row>
    <row r="21" spans="1:10" ht="72.75" customHeight="1">
      <c r="A21" s="19">
        <v>13010200</v>
      </c>
      <c r="B21" s="48" t="s">
        <v>103</v>
      </c>
      <c r="C21" s="12">
        <v>467100</v>
      </c>
      <c r="D21" s="12">
        <v>396425.25</v>
      </c>
      <c r="E21" s="65">
        <f t="shared" si="4"/>
        <v>84.869460500963385</v>
      </c>
      <c r="F21" s="13">
        <f t="shared" si="5"/>
        <v>-70674.75</v>
      </c>
      <c r="G21" s="12">
        <v>0</v>
      </c>
      <c r="H21" s="65">
        <f t="shared" si="1"/>
        <v>0</v>
      </c>
      <c r="I21" s="13">
        <f t="shared" si="6"/>
        <v>396425.25</v>
      </c>
    </row>
    <row r="22" spans="1:10" ht="22.8">
      <c r="A22" s="9">
        <v>13020000</v>
      </c>
      <c r="B22" s="32" t="s">
        <v>104</v>
      </c>
      <c r="C22" s="10">
        <f>SUM(C23:C24)</f>
        <v>2344</v>
      </c>
      <c r="D22" s="10">
        <f>SUM(D23:D24)</f>
        <v>2751.08</v>
      </c>
      <c r="E22" s="67">
        <f t="shared" si="4"/>
        <v>117.36689419795221</v>
      </c>
      <c r="F22" s="10">
        <f t="shared" si="5"/>
        <v>407.07999999999993</v>
      </c>
      <c r="G22" s="10">
        <f>SUM(G23:G24)</f>
        <v>0</v>
      </c>
      <c r="H22" s="67">
        <f t="shared" si="1"/>
        <v>0</v>
      </c>
      <c r="I22" s="10">
        <f t="shared" si="6"/>
        <v>2751.08</v>
      </c>
    </row>
    <row r="23" spans="1:10" ht="22.8">
      <c r="A23" s="19">
        <v>13020200</v>
      </c>
      <c r="B23" s="48" t="s">
        <v>105</v>
      </c>
      <c r="C23" s="12">
        <v>777</v>
      </c>
      <c r="D23" s="12">
        <v>837.08</v>
      </c>
      <c r="E23" s="65">
        <f t="shared" si="4"/>
        <v>107.73230373230373</v>
      </c>
      <c r="F23" s="13">
        <f t="shared" si="5"/>
        <v>60.080000000000041</v>
      </c>
      <c r="G23" s="12">
        <v>0</v>
      </c>
      <c r="H23" s="65">
        <f t="shared" si="1"/>
        <v>0</v>
      </c>
      <c r="I23" s="13">
        <f t="shared" si="6"/>
        <v>837.08</v>
      </c>
    </row>
    <row r="24" spans="1:10" ht="45.6">
      <c r="A24" s="19">
        <v>13020400</v>
      </c>
      <c r="B24" s="48" t="s">
        <v>106</v>
      </c>
      <c r="C24" s="12">
        <v>1567</v>
      </c>
      <c r="D24" s="12">
        <v>1914</v>
      </c>
      <c r="E24" s="65">
        <f t="shared" si="4"/>
        <v>122.14422463305678</v>
      </c>
      <c r="F24" s="13">
        <f t="shared" si="5"/>
        <v>347</v>
      </c>
      <c r="G24" s="12">
        <v>0</v>
      </c>
      <c r="H24" s="65">
        <f t="shared" si="1"/>
        <v>0</v>
      </c>
      <c r="I24" s="13">
        <f t="shared" si="6"/>
        <v>1914</v>
      </c>
      <c r="J24" s="44"/>
    </row>
    <row r="25" spans="1:10" ht="22.8">
      <c r="A25" s="9">
        <v>13030000</v>
      </c>
      <c r="B25" s="32" t="s">
        <v>107</v>
      </c>
      <c r="C25" s="10">
        <f>SUM(C26:C27)</f>
        <v>0</v>
      </c>
      <c r="D25" s="10">
        <f>SUM(D26:D27)</f>
        <v>36326.379999999997</v>
      </c>
      <c r="E25" s="67">
        <f t="shared" si="4"/>
        <v>0</v>
      </c>
      <c r="F25" s="10">
        <f t="shared" si="5"/>
        <v>36326.379999999997</v>
      </c>
      <c r="G25" s="10">
        <f>SUM(G26:G27)</f>
        <v>0</v>
      </c>
      <c r="H25" s="67">
        <f t="shared" si="1"/>
        <v>0</v>
      </c>
      <c r="I25" s="10">
        <f t="shared" si="6"/>
        <v>36326.379999999997</v>
      </c>
    </row>
    <row r="26" spans="1:10" ht="45.6">
      <c r="A26" s="19">
        <v>13030100</v>
      </c>
      <c r="B26" s="48" t="s">
        <v>151</v>
      </c>
      <c r="C26" s="12">
        <v>0</v>
      </c>
      <c r="D26" s="12">
        <v>7848.13</v>
      </c>
      <c r="E26" s="65">
        <f>IF(C26=0,0,D26/C26*100)</f>
        <v>0</v>
      </c>
      <c r="F26" s="13">
        <f>D26-C26</f>
        <v>7848.13</v>
      </c>
      <c r="G26" s="12">
        <v>0</v>
      </c>
      <c r="H26" s="65">
        <f>IF(G26&lt;0,0,IF(D26&lt;0,0,IF(G26=0,0,(IF(D26=0,0,(D26/G26)*100)))))</f>
        <v>0</v>
      </c>
      <c r="I26" s="13">
        <f>D26-G26</f>
        <v>7848.13</v>
      </c>
    </row>
    <row r="27" spans="1:10" ht="45.6">
      <c r="A27" s="19">
        <v>13030200</v>
      </c>
      <c r="B27" s="48" t="s">
        <v>152</v>
      </c>
      <c r="C27" s="12">
        <v>0</v>
      </c>
      <c r="D27" s="12">
        <v>28478.25</v>
      </c>
      <c r="E27" s="65">
        <f t="shared" si="4"/>
        <v>0</v>
      </c>
      <c r="F27" s="13">
        <f t="shared" si="5"/>
        <v>28478.25</v>
      </c>
      <c r="G27" s="12">
        <v>0</v>
      </c>
      <c r="H27" s="65">
        <f t="shared" si="1"/>
        <v>0</v>
      </c>
      <c r="I27" s="13">
        <f t="shared" si="6"/>
        <v>28478.25</v>
      </c>
    </row>
    <row r="28" spans="1:10" ht="22.8">
      <c r="A28" s="7">
        <v>14000000</v>
      </c>
      <c r="B28" s="31" t="s">
        <v>11</v>
      </c>
      <c r="C28" s="8">
        <f>C29+C31+C33</f>
        <v>13237500</v>
      </c>
      <c r="D28" s="8">
        <f>D29+D31+D33</f>
        <v>12561088.710000001</v>
      </c>
      <c r="E28" s="66">
        <f t="shared" si="3"/>
        <v>94.890188555240798</v>
      </c>
      <c r="F28" s="8">
        <f t="shared" si="0"/>
        <v>-676411.28999999911</v>
      </c>
      <c r="G28" s="8">
        <f>G29+G31+G33</f>
        <v>11504111.710000001</v>
      </c>
      <c r="H28" s="66">
        <f t="shared" si="1"/>
        <v>109.18781933490109</v>
      </c>
      <c r="I28" s="8">
        <f t="shared" si="2"/>
        <v>1056977</v>
      </c>
    </row>
    <row r="29" spans="1:10" ht="22.8">
      <c r="A29" s="9">
        <v>14020000</v>
      </c>
      <c r="B29" s="32" t="s">
        <v>121</v>
      </c>
      <c r="C29" s="10">
        <f>C30</f>
        <v>1208700</v>
      </c>
      <c r="D29" s="10">
        <f>D30</f>
        <v>1135148.6299999999</v>
      </c>
      <c r="E29" s="67">
        <f t="shared" si="3"/>
        <v>93.914836601307186</v>
      </c>
      <c r="F29" s="10">
        <f t="shared" si="0"/>
        <v>-73551.370000000112</v>
      </c>
      <c r="G29" s="10">
        <f>G30</f>
        <v>1144177.69</v>
      </c>
      <c r="H29" s="67">
        <f t="shared" si="1"/>
        <v>99.210869074015946</v>
      </c>
      <c r="I29" s="10">
        <f t="shared" si="2"/>
        <v>-9029.0600000000559</v>
      </c>
    </row>
    <row r="30" spans="1:10" ht="22.8">
      <c r="A30" s="19">
        <v>14021900</v>
      </c>
      <c r="B30" s="48" t="s">
        <v>122</v>
      </c>
      <c r="C30" s="25">
        <v>1208700</v>
      </c>
      <c r="D30" s="25">
        <v>1135148.6299999999</v>
      </c>
      <c r="E30" s="65">
        <f t="shared" si="3"/>
        <v>93.914836601307186</v>
      </c>
      <c r="F30" s="13">
        <f t="shared" si="0"/>
        <v>-73551.370000000112</v>
      </c>
      <c r="G30" s="25">
        <v>1144177.69</v>
      </c>
      <c r="H30" s="65">
        <f t="shared" si="1"/>
        <v>99.210869074015946</v>
      </c>
      <c r="I30" s="13">
        <f t="shared" si="2"/>
        <v>-9029.0600000000559</v>
      </c>
    </row>
    <row r="31" spans="1:10" ht="22.8">
      <c r="A31" s="9">
        <v>14030000</v>
      </c>
      <c r="B31" s="32" t="s">
        <v>123</v>
      </c>
      <c r="C31" s="10">
        <f>C32</f>
        <v>5045200</v>
      </c>
      <c r="D31" s="10">
        <f>D32</f>
        <v>4423416.3499999996</v>
      </c>
      <c r="E31" s="67">
        <f t="shared" si="3"/>
        <v>87.675738325537139</v>
      </c>
      <c r="F31" s="10">
        <f t="shared" si="0"/>
        <v>-621783.65000000037</v>
      </c>
      <c r="G31" s="10">
        <f>G32</f>
        <v>4270182.4800000004</v>
      </c>
      <c r="H31" s="67">
        <f t="shared" si="1"/>
        <v>103.58846186826187</v>
      </c>
      <c r="I31" s="10">
        <f t="shared" si="2"/>
        <v>153233.86999999918</v>
      </c>
    </row>
    <row r="32" spans="1:10" ht="22.8">
      <c r="A32" s="19">
        <v>14031900</v>
      </c>
      <c r="B32" s="48" t="s">
        <v>122</v>
      </c>
      <c r="C32" s="25">
        <v>5045200</v>
      </c>
      <c r="D32" s="25">
        <v>4423416.3499999996</v>
      </c>
      <c r="E32" s="65">
        <f t="shared" si="3"/>
        <v>87.675738325537139</v>
      </c>
      <c r="F32" s="13">
        <f t="shared" si="0"/>
        <v>-621783.65000000037</v>
      </c>
      <c r="G32" s="25">
        <v>4270182.4800000004</v>
      </c>
      <c r="H32" s="65">
        <f t="shared" si="1"/>
        <v>103.58846186826187</v>
      </c>
      <c r="I32" s="13">
        <f t="shared" si="2"/>
        <v>153233.86999999918</v>
      </c>
    </row>
    <row r="33" spans="1:9" ht="45.6">
      <c r="A33" s="9">
        <v>14040000</v>
      </c>
      <c r="B33" s="32" t="s">
        <v>12</v>
      </c>
      <c r="C33" s="10">
        <v>6983600</v>
      </c>
      <c r="D33" s="10">
        <v>7002523.7300000004</v>
      </c>
      <c r="E33" s="67">
        <f t="shared" si="3"/>
        <v>100.2709738530271</v>
      </c>
      <c r="F33" s="10">
        <f t="shared" si="0"/>
        <v>18923.730000000447</v>
      </c>
      <c r="G33" s="10">
        <v>6089751.54</v>
      </c>
      <c r="H33" s="67">
        <f t="shared" si="1"/>
        <v>114.9886606046985</v>
      </c>
      <c r="I33" s="10">
        <f t="shared" si="2"/>
        <v>912772.19000000041</v>
      </c>
    </row>
    <row r="34" spans="1:9" ht="22.8">
      <c r="A34" s="7">
        <v>18000000</v>
      </c>
      <c r="B34" s="31" t="s">
        <v>13</v>
      </c>
      <c r="C34" s="8">
        <f>C35+C49+C52+C60</f>
        <v>54991526</v>
      </c>
      <c r="D34" s="8">
        <f>D35+D49+D52+D60</f>
        <v>59988199.580000006</v>
      </c>
      <c r="E34" s="66">
        <f t="shared" si="3"/>
        <v>109.08626099955838</v>
      </c>
      <c r="F34" s="8">
        <f t="shared" si="0"/>
        <v>4996673.5800000057</v>
      </c>
      <c r="G34" s="8">
        <f>G35+G49+G52+G60</f>
        <v>42186016.939999998</v>
      </c>
      <c r="H34" s="66">
        <f t="shared" si="1"/>
        <v>142.199249730828</v>
      </c>
      <c r="I34" s="8">
        <f t="shared" si="2"/>
        <v>17802182.640000008</v>
      </c>
    </row>
    <row r="35" spans="1:9" ht="22.8">
      <c r="A35" s="9">
        <v>18010000</v>
      </c>
      <c r="B35" s="32" t="s">
        <v>14</v>
      </c>
      <c r="C35" s="10">
        <f>C36+C41+C46</f>
        <v>28079721</v>
      </c>
      <c r="D35" s="10">
        <f>D36+D41+D46</f>
        <v>31384227.320000004</v>
      </c>
      <c r="E35" s="67">
        <f t="shared" si="3"/>
        <v>111.76830182892488</v>
      </c>
      <c r="F35" s="10">
        <f t="shared" si="0"/>
        <v>3304506.320000004</v>
      </c>
      <c r="G35" s="10">
        <f>G36+G41+G46</f>
        <v>22635799.760000002</v>
      </c>
      <c r="H35" s="67">
        <f t="shared" si="1"/>
        <v>138.6486346970583</v>
      </c>
      <c r="I35" s="10">
        <f t="shared" si="2"/>
        <v>8748427.5600000024</v>
      </c>
    </row>
    <row r="36" spans="1:9" ht="24.6">
      <c r="A36" s="75"/>
      <c r="B36" s="75" t="s">
        <v>100</v>
      </c>
      <c r="C36" s="39">
        <f>SUM(C37:C40)</f>
        <v>3122465</v>
      </c>
      <c r="D36" s="39">
        <f>SUM(D37:D40)</f>
        <v>3551780.7600000002</v>
      </c>
      <c r="E36" s="70">
        <f t="shared" si="3"/>
        <v>113.74925771786073</v>
      </c>
      <c r="F36" s="39">
        <f t="shared" si="0"/>
        <v>429315.76000000024</v>
      </c>
      <c r="G36" s="39">
        <f>SUM(G37:G40)</f>
        <v>2685334.45</v>
      </c>
      <c r="H36" s="70">
        <f t="shared" si="1"/>
        <v>132.26586207911643</v>
      </c>
      <c r="I36" s="39">
        <f t="shared" si="2"/>
        <v>866446.31</v>
      </c>
    </row>
    <row r="37" spans="1:9" ht="49.5" customHeight="1">
      <c r="A37" s="11">
        <v>18010100</v>
      </c>
      <c r="B37" s="33" t="s">
        <v>15</v>
      </c>
      <c r="C37" s="12">
        <v>98065</v>
      </c>
      <c r="D37" s="12">
        <v>111363.92</v>
      </c>
      <c r="E37" s="65">
        <f t="shared" si="3"/>
        <v>113.56133176974454</v>
      </c>
      <c r="F37" s="13">
        <f t="shared" si="0"/>
        <v>13298.919999999998</v>
      </c>
      <c r="G37" s="12">
        <v>57415.33</v>
      </c>
      <c r="H37" s="65">
        <f t="shared" si="1"/>
        <v>193.96199586417075</v>
      </c>
      <c r="I37" s="13">
        <f t="shared" si="2"/>
        <v>53948.59</v>
      </c>
    </row>
    <row r="38" spans="1:9" ht="49.5" customHeight="1">
      <c r="A38" s="11">
        <v>18010200</v>
      </c>
      <c r="B38" s="33" t="s">
        <v>16</v>
      </c>
      <c r="C38" s="12">
        <v>958200</v>
      </c>
      <c r="D38" s="12">
        <v>785834.97</v>
      </c>
      <c r="E38" s="65">
        <f t="shared" si="3"/>
        <v>82.011581089542901</v>
      </c>
      <c r="F38" s="13">
        <f t="shared" si="0"/>
        <v>-172365.03000000003</v>
      </c>
      <c r="G38" s="12">
        <v>900833.05</v>
      </c>
      <c r="H38" s="65">
        <f t="shared" si="1"/>
        <v>87.234251674047698</v>
      </c>
      <c r="I38" s="13">
        <f t="shared" si="2"/>
        <v>-114998.08000000007</v>
      </c>
    </row>
    <row r="39" spans="1:9" ht="49.5" customHeight="1">
      <c r="A39" s="11">
        <v>18010300</v>
      </c>
      <c r="B39" s="33" t="s">
        <v>17</v>
      </c>
      <c r="C39" s="12">
        <v>165900</v>
      </c>
      <c r="D39" s="12">
        <v>483328.63</v>
      </c>
      <c r="E39" s="65">
        <f t="shared" si="3"/>
        <v>291.33732971669679</v>
      </c>
      <c r="F39" s="13">
        <f t="shared" si="0"/>
        <v>317428.63</v>
      </c>
      <c r="G39" s="12">
        <v>173347.63</v>
      </c>
      <c r="H39" s="65">
        <f t="shared" si="1"/>
        <v>278.82044305999455</v>
      </c>
      <c r="I39" s="13">
        <f t="shared" si="2"/>
        <v>309981</v>
      </c>
    </row>
    <row r="40" spans="1:9" ht="49.5" customHeight="1">
      <c r="A40" s="11">
        <v>18010400</v>
      </c>
      <c r="B40" s="33" t="s">
        <v>18</v>
      </c>
      <c r="C40" s="12">
        <v>1900300</v>
      </c>
      <c r="D40" s="12">
        <v>2171253.2400000002</v>
      </c>
      <c r="E40" s="65">
        <f t="shared" si="3"/>
        <v>114.25844550860391</v>
      </c>
      <c r="F40" s="13">
        <f t="shared" si="0"/>
        <v>270953.24000000022</v>
      </c>
      <c r="G40" s="12">
        <v>1553738.44</v>
      </c>
      <c r="H40" s="65">
        <f t="shared" si="1"/>
        <v>139.74380655729931</v>
      </c>
      <c r="I40" s="13">
        <f t="shared" si="2"/>
        <v>617514.80000000028</v>
      </c>
    </row>
    <row r="41" spans="1:9" ht="24.6">
      <c r="A41" s="75"/>
      <c r="B41" s="75" t="s">
        <v>98</v>
      </c>
      <c r="C41" s="39">
        <f>SUM(C42:C45)</f>
        <v>24812500</v>
      </c>
      <c r="D41" s="39">
        <f>SUM(D42:D45)</f>
        <v>27662854.730000004</v>
      </c>
      <c r="E41" s="70">
        <f>IF(C41=0,0,D41/C41*100)</f>
        <v>111.48757573803528</v>
      </c>
      <c r="F41" s="39">
        <f>D41-C41</f>
        <v>2850354.7300000042</v>
      </c>
      <c r="G41" s="39">
        <f>SUM(G42:G45)</f>
        <v>19807994.760000002</v>
      </c>
      <c r="H41" s="70">
        <f t="shared" si="1"/>
        <v>139.654998222546</v>
      </c>
      <c r="I41" s="39">
        <f>D41-G41</f>
        <v>7854859.9700000025</v>
      </c>
    </row>
    <row r="42" spans="1:9" ht="22.8">
      <c r="A42" s="11">
        <v>18010500</v>
      </c>
      <c r="B42" s="33" t="s">
        <v>19</v>
      </c>
      <c r="C42" s="12">
        <v>14336800</v>
      </c>
      <c r="D42" s="12">
        <v>15290599.15</v>
      </c>
      <c r="E42" s="65">
        <f t="shared" si="3"/>
        <v>106.65280362423972</v>
      </c>
      <c r="F42" s="13">
        <f t="shared" si="0"/>
        <v>953799.15000000037</v>
      </c>
      <c r="G42" s="12">
        <v>11670613.33</v>
      </c>
      <c r="H42" s="65">
        <f t="shared" si="1"/>
        <v>131.01795696284969</v>
      </c>
      <c r="I42" s="13">
        <f t="shared" si="2"/>
        <v>3619985.8200000003</v>
      </c>
    </row>
    <row r="43" spans="1:9" ht="22.8">
      <c r="A43" s="11">
        <v>18010600</v>
      </c>
      <c r="B43" s="33" t="s">
        <v>20</v>
      </c>
      <c r="C43" s="12">
        <v>8588400</v>
      </c>
      <c r="D43" s="12">
        <v>9905014.4100000001</v>
      </c>
      <c r="E43" s="65">
        <f t="shared" si="3"/>
        <v>115.33014775744026</v>
      </c>
      <c r="F43" s="13">
        <f t="shared" si="0"/>
        <v>1316614.4100000001</v>
      </c>
      <c r="G43" s="12">
        <v>6633696.8600000003</v>
      </c>
      <c r="H43" s="65">
        <f t="shared" si="1"/>
        <v>149.3136424385844</v>
      </c>
      <c r="I43" s="13">
        <f t="shared" si="2"/>
        <v>3271317.55</v>
      </c>
    </row>
    <row r="44" spans="1:9" ht="22.8">
      <c r="A44" s="11">
        <v>18010700</v>
      </c>
      <c r="B44" s="33" t="s">
        <v>21</v>
      </c>
      <c r="C44" s="12">
        <v>975800</v>
      </c>
      <c r="D44" s="12">
        <v>1504686.75</v>
      </c>
      <c r="E44" s="65">
        <f t="shared" si="3"/>
        <v>154.20032281205164</v>
      </c>
      <c r="F44" s="13">
        <f t="shared" si="0"/>
        <v>528886.75</v>
      </c>
      <c r="G44" s="12">
        <v>494083.64</v>
      </c>
      <c r="H44" s="65">
        <f t="shared" si="1"/>
        <v>304.54089716469866</v>
      </c>
      <c r="I44" s="13">
        <f t="shared" si="2"/>
        <v>1010603.11</v>
      </c>
    </row>
    <row r="45" spans="1:9" ht="22.8">
      <c r="A45" s="11">
        <v>18010900</v>
      </c>
      <c r="B45" s="33" t="s">
        <v>22</v>
      </c>
      <c r="C45" s="12">
        <v>911500</v>
      </c>
      <c r="D45" s="12">
        <v>962554.42</v>
      </c>
      <c r="E45" s="65">
        <f t="shared" si="3"/>
        <v>105.60114317059792</v>
      </c>
      <c r="F45" s="13">
        <f t="shared" si="0"/>
        <v>51054.420000000042</v>
      </c>
      <c r="G45" s="12">
        <v>1009600.93</v>
      </c>
      <c r="H45" s="65">
        <f t="shared" si="1"/>
        <v>95.340088484268719</v>
      </c>
      <c r="I45" s="13">
        <f t="shared" si="2"/>
        <v>-47046.510000000009</v>
      </c>
    </row>
    <row r="46" spans="1:9" ht="24.6">
      <c r="A46" s="75"/>
      <c r="B46" s="75" t="s">
        <v>99</v>
      </c>
      <c r="C46" s="39">
        <f>SUM(C47:C48)</f>
        <v>144756</v>
      </c>
      <c r="D46" s="39">
        <f>SUM(D47:D48)</f>
        <v>169591.83000000002</v>
      </c>
      <c r="E46" s="70">
        <f t="shared" si="3"/>
        <v>117.15702976042446</v>
      </c>
      <c r="F46" s="39">
        <f t="shared" si="0"/>
        <v>24835.830000000016</v>
      </c>
      <c r="G46" s="39">
        <f>SUM(G47:G48)</f>
        <v>142470.54999999999</v>
      </c>
      <c r="H46" s="70">
        <f t="shared" si="1"/>
        <v>119.03641138466865</v>
      </c>
      <c r="I46" s="39">
        <f t="shared" si="2"/>
        <v>27121.280000000028</v>
      </c>
    </row>
    <row r="47" spans="1:9" ht="22.8">
      <c r="A47" s="11">
        <v>18011000</v>
      </c>
      <c r="B47" s="33" t="s">
        <v>23</v>
      </c>
      <c r="C47" s="12">
        <v>124756</v>
      </c>
      <c r="D47" s="12">
        <v>141925.16</v>
      </c>
      <c r="E47" s="65">
        <f t="shared" si="3"/>
        <v>113.76219179839046</v>
      </c>
      <c r="F47" s="13">
        <f t="shared" si="0"/>
        <v>17169.160000000003</v>
      </c>
      <c r="G47" s="12">
        <v>102387.22</v>
      </c>
      <c r="H47" s="65">
        <f t="shared" si="1"/>
        <v>138.61608900017015</v>
      </c>
      <c r="I47" s="13">
        <f t="shared" si="2"/>
        <v>39537.94</v>
      </c>
    </row>
    <row r="48" spans="1:9" ht="22.8">
      <c r="A48" s="11">
        <v>18011100</v>
      </c>
      <c r="B48" s="33" t="s">
        <v>24</v>
      </c>
      <c r="C48" s="12">
        <v>20000</v>
      </c>
      <c r="D48" s="12">
        <v>27666.67</v>
      </c>
      <c r="E48" s="65">
        <f t="shared" si="3"/>
        <v>138.33335</v>
      </c>
      <c r="F48" s="13">
        <f t="shared" si="0"/>
        <v>7666.6699999999983</v>
      </c>
      <c r="G48" s="12">
        <v>40083.33</v>
      </c>
      <c r="H48" s="65">
        <f t="shared" si="1"/>
        <v>69.022883078826027</v>
      </c>
      <c r="I48" s="13">
        <f t="shared" si="2"/>
        <v>-12416.660000000003</v>
      </c>
    </row>
    <row r="49" spans="1:10" ht="22.8">
      <c r="A49" s="9">
        <v>18030000</v>
      </c>
      <c r="B49" s="32" t="s">
        <v>25</v>
      </c>
      <c r="C49" s="10">
        <f>SUM(C50:C51)</f>
        <v>17653</v>
      </c>
      <c r="D49" s="10">
        <f>SUM(D50:D51)</f>
        <v>19598.09</v>
      </c>
      <c r="E49" s="67">
        <f t="shared" si="3"/>
        <v>111.01846711607092</v>
      </c>
      <c r="F49" s="10">
        <f t="shared" si="0"/>
        <v>1945.0900000000001</v>
      </c>
      <c r="G49" s="10">
        <f>SUM(G50:G51)</f>
        <v>18025.059999999998</v>
      </c>
      <c r="H49" s="67">
        <f t="shared" si="1"/>
        <v>108.7269057634205</v>
      </c>
      <c r="I49" s="10">
        <f t="shared" si="2"/>
        <v>1573.0300000000025</v>
      </c>
    </row>
    <row r="50" spans="1:10" ht="22.8">
      <c r="A50" s="11">
        <v>18030100</v>
      </c>
      <c r="B50" s="33" t="s">
        <v>26</v>
      </c>
      <c r="C50" s="12">
        <v>12150</v>
      </c>
      <c r="D50" s="12">
        <v>14120.52</v>
      </c>
      <c r="E50" s="65">
        <f t="shared" si="3"/>
        <v>116.21827160493827</v>
      </c>
      <c r="F50" s="13">
        <f t="shared" si="0"/>
        <v>1970.5200000000004</v>
      </c>
      <c r="G50" s="12">
        <v>12255.31</v>
      </c>
      <c r="H50" s="65">
        <f t="shared" si="1"/>
        <v>115.2196068479704</v>
      </c>
      <c r="I50" s="13">
        <f t="shared" si="2"/>
        <v>1865.2100000000009</v>
      </c>
    </row>
    <row r="51" spans="1:10" ht="22.8">
      <c r="A51" s="11">
        <v>18030200</v>
      </c>
      <c r="B51" s="33" t="s">
        <v>27</v>
      </c>
      <c r="C51" s="12">
        <v>5503</v>
      </c>
      <c r="D51" s="12">
        <v>5477.57</v>
      </c>
      <c r="E51" s="65">
        <f t="shared" si="3"/>
        <v>99.537888424495719</v>
      </c>
      <c r="F51" s="13">
        <f t="shared" si="0"/>
        <v>-25.430000000000291</v>
      </c>
      <c r="G51" s="12">
        <v>5769.75</v>
      </c>
      <c r="H51" s="65">
        <f t="shared" si="1"/>
        <v>94.936002426448283</v>
      </c>
      <c r="I51" s="13">
        <f t="shared" si="2"/>
        <v>-292.18000000000029</v>
      </c>
    </row>
    <row r="52" spans="1:10" ht="45.6" hidden="1">
      <c r="A52" s="9">
        <v>18040000</v>
      </c>
      <c r="B52" s="32" t="s">
        <v>28</v>
      </c>
      <c r="C52" s="10">
        <f>SUM(C53:C59)</f>
        <v>0</v>
      </c>
      <c r="D52" s="10">
        <f>SUM(D53:D59)</f>
        <v>0</v>
      </c>
      <c r="E52" s="67">
        <f t="shared" si="3"/>
        <v>0</v>
      </c>
      <c r="F52" s="10">
        <f t="shared" si="0"/>
        <v>0</v>
      </c>
      <c r="G52" s="10">
        <f>SUM(G53:G59)</f>
        <v>0</v>
      </c>
      <c r="H52" s="67">
        <f t="shared" si="1"/>
        <v>0</v>
      </c>
      <c r="I52" s="10">
        <f t="shared" si="2"/>
        <v>0</v>
      </c>
    </row>
    <row r="53" spans="1:10" ht="45.6" hidden="1">
      <c r="A53" s="11">
        <v>18040100</v>
      </c>
      <c r="B53" s="33" t="s">
        <v>29</v>
      </c>
      <c r="C53" s="12">
        <v>0</v>
      </c>
      <c r="D53" s="12">
        <v>0</v>
      </c>
      <c r="E53" s="65">
        <f t="shared" si="3"/>
        <v>0</v>
      </c>
      <c r="F53" s="13">
        <f t="shared" si="0"/>
        <v>0</v>
      </c>
      <c r="G53" s="12"/>
      <c r="H53" s="65">
        <f t="shared" si="1"/>
        <v>0</v>
      </c>
      <c r="I53" s="13">
        <f t="shared" si="2"/>
        <v>0</v>
      </c>
    </row>
    <row r="54" spans="1:10" ht="53.25" hidden="1" customHeight="1">
      <c r="A54" s="11">
        <v>18040200</v>
      </c>
      <c r="B54" s="33" t="s">
        <v>30</v>
      </c>
      <c r="C54" s="12"/>
      <c r="D54" s="12"/>
      <c r="E54" s="65">
        <f t="shared" si="3"/>
        <v>0</v>
      </c>
      <c r="F54" s="13">
        <f t="shared" si="0"/>
        <v>0</v>
      </c>
      <c r="G54" s="12">
        <v>0</v>
      </c>
      <c r="H54" s="65">
        <f t="shared" si="1"/>
        <v>0</v>
      </c>
      <c r="I54" s="13">
        <f t="shared" si="2"/>
        <v>0</v>
      </c>
    </row>
    <row r="55" spans="1:10" ht="45.6" hidden="1">
      <c r="A55" s="11">
        <v>18040600</v>
      </c>
      <c r="B55" s="33" t="s">
        <v>31</v>
      </c>
      <c r="C55" s="12">
        <v>0</v>
      </c>
      <c r="D55" s="12">
        <v>0</v>
      </c>
      <c r="E55" s="65">
        <f t="shared" si="3"/>
        <v>0</v>
      </c>
      <c r="F55" s="13">
        <f t="shared" si="0"/>
        <v>0</v>
      </c>
      <c r="G55" s="12"/>
      <c r="H55" s="65">
        <f t="shared" si="1"/>
        <v>0</v>
      </c>
      <c r="I55" s="13">
        <f t="shared" si="2"/>
        <v>0</v>
      </c>
    </row>
    <row r="56" spans="1:10" ht="45.6" hidden="1">
      <c r="A56" s="11">
        <v>18040800</v>
      </c>
      <c r="B56" s="33" t="s">
        <v>32</v>
      </c>
      <c r="C56" s="12">
        <v>0</v>
      </c>
      <c r="D56" s="12">
        <v>0</v>
      </c>
      <c r="E56" s="65">
        <f t="shared" si="3"/>
        <v>0</v>
      </c>
      <c r="F56" s="13">
        <f t="shared" ref="F56:F91" si="7">D56-C56</f>
        <v>0</v>
      </c>
      <c r="G56" s="12"/>
      <c r="H56" s="65">
        <f t="shared" si="1"/>
        <v>0</v>
      </c>
      <c r="I56" s="13">
        <f t="shared" ref="I56:I91" si="8">D56-G56</f>
        <v>0</v>
      </c>
    </row>
    <row r="57" spans="1:10" ht="45.6" hidden="1">
      <c r="A57" s="11">
        <v>18040900</v>
      </c>
      <c r="B57" s="33" t="s">
        <v>84</v>
      </c>
      <c r="C57" s="12">
        <v>0</v>
      </c>
      <c r="D57" s="12">
        <v>0</v>
      </c>
      <c r="E57" s="65">
        <f>IF(C57=0,0,D57/C57*100)</f>
        <v>0</v>
      </c>
      <c r="F57" s="13">
        <f t="shared" si="7"/>
        <v>0</v>
      </c>
      <c r="G57" s="12"/>
      <c r="H57" s="65">
        <f t="shared" si="1"/>
        <v>0</v>
      </c>
      <c r="I57" s="13">
        <f t="shared" si="8"/>
        <v>0</v>
      </c>
    </row>
    <row r="58" spans="1:10" ht="45.6" hidden="1">
      <c r="A58" s="11">
        <v>18041700</v>
      </c>
      <c r="B58" s="33" t="s">
        <v>86</v>
      </c>
      <c r="C58" s="12">
        <v>0</v>
      </c>
      <c r="D58" s="12">
        <v>0</v>
      </c>
      <c r="E58" s="65">
        <f>IF(C58=0,0,D58/C58*100)</f>
        <v>0</v>
      </c>
      <c r="F58" s="13">
        <f t="shared" si="7"/>
        <v>0</v>
      </c>
      <c r="G58" s="12"/>
      <c r="H58" s="65">
        <f t="shared" si="1"/>
        <v>0</v>
      </c>
      <c r="I58" s="13">
        <f t="shared" si="8"/>
        <v>0</v>
      </c>
    </row>
    <row r="59" spans="1:10" ht="45.6" hidden="1">
      <c r="A59" s="11">
        <v>18041800</v>
      </c>
      <c r="B59" s="33" t="s">
        <v>85</v>
      </c>
      <c r="C59" s="12">
        <v>0</v>
      </c>
      <c r="D59" s="12">
        <v>0</v>
      </c>
      <c r="E59" s="65">
        <f>IF(C59=0,0,D59/C59*100)</f>
        <v>0</v>
      </c>
      <c r="F59" s="13">
        <f t="shared" si="7"/>
        <v>0</v>
      </c>
      <c r="G59" s="12"/>
      <c r="H59" s="65">
        <f t="shared" si="1"/>
        <v>0</v>
      </c>
      <c r="I59" s="13">
        <f t="shared" si="8"/>
        <v>0</v>
      </c>
    </row>
    <row r="60" spans="1:10" ht="22.8">
      <c r="A60" s="9">
        <v>18050000</v>
      </c>
      <c r="B60" s="32" t="s">
        <v>33</v>
      </c>
      <c r="C60" s="10">
        <f>SUM(C61:C65)</f>
        <v>26894152</v>
      </c>
      <c r="D60" s="10">
        <f>SUM(D61:D65)</f>
        <v>28584374.170000002</v>
      </c>
      <c r="E60" s="67">
        <f t="shared" si="3"/>
        <v>106.28472007594812</v>
      </c>
      <c r="F60" s="10">
        <f t="shared" si="7"/>
        <v>1690222.1700000018</v>
      </c>
      <c r="G60" s="10">
        <f>SUM(G61:G65)</f>
        <v>19532192.119999997</v>
      </c>
      <c r="H60" s="67">
        <f t="shared" si="1"/>
        <v>146.3449365764277</v>
      </c>
      <c r="I60" s="10">
        <f t="shared" si="8"/>
        <v>9052182.0500000045</v>
      </c>
    </row>
    <row r="61" spans="1:10" ht="22.8" hidden="1">
      <c r="A61" s="11">
        <v>18050100</v>
      </c>
      <c r="B61" s="33" t="s">
        <v>115</v>
      </c>
      <c r="C61" s="12">
        <v>0</v>
      </c>
      <c r="D61" s="12">
        <v>0</v>
      </c>
      <c r="E61" s="65">
        <f>IF(C61=0,0,D61/C61*100)</f>
        <v>0</v>
      </c>
      <c r="F61" s="13">
        <f>D61-C61</f>
        <v>0</v>
      </c>
      <c r="G61" s="12"/>
      <c r="H61" s="65">
        <f t="shared" si="1"/>
        <v>0</v>
      </c>
      <c r="I61" s="13">
        <f>D61-G61</f>
        <v>0</v>
      </c>
    </row>
    <row r="62" spans="1:10" ht="22.8" hidden="1">
      <c r="A62" s="11">
        <v>18050200</v>
      </c>
      <c r="B62" s="33" t="s">
        <v>116</v>
      </c>
      <c r="C62" s="12">
        <v>0</v>
      </c>
      <c r="D62" s="12">
        <v>0</v>
      </c>
      <c r="E62" s="65">
        <f>IF(C62=0,0,D62/C62*100)</f>
        <v>0</v>
      </c>
      <c r="F62" s="13">
        <f t="shared" si="7"/>
        <v>0</v>
      </c>
      <c r="G62" s="12"/>
      <c r="H62" s="65">
        <f t="shared" si="1"/>
        <v>0</v>
      </c>
      <c r="I62" s="13">
        <f t="shared" si="8"/>
        <v>0</v>
      </c>
    </row>
    <row r="63" spans="1:10" ht="22.8">
      <c r="A63" s="11">
        <v>18050300</v>
      </c>
      <c r="B63" s="33" t="s">
        <v>34</v>
      </c>
      <c r="C63" s="12">
        <v>2027693</v>
      </c>
      <c r="D63" s="12">
        <v>2000816.36</v>
      </c>
      <c r="E63" s="65">
        <f t="shared" si="3"/>
        <v>98.674521241627815</v>
      </c>
      <c r="F63" s="13">
        <f t="shared" si="7"/>
        <v>-26876.639999999898</v>
      </c>
      <c r="G63" s="12">
        <v>1586378.4</v>
      </c>
      <c r="H63" s="65">
        <f t="shared" si="1"/>
        <v>126.12478586445708</v>
      </c>
      <c r="I63" s="13">
        <f t="shared" si="8"/>
        <v>414437.9600000002</v>
      </c>
      <c r="J63" s="44"/>
    </row>
    <row r="64" spans="1:10" ht="22.8">
      <c r="A64" s="11">
        <v>18050400</v>
      </c>
      <c r="B64" s="33" t="s">
        <v>35</v>
      </c>
      <c r="C64" s="12">
        <v>24810774</v>
      </c>
      <c r="D64" s="12">
        <v>26545247.440000001</v>
      </c>
      <c r="E64" s="65">
        <f t="shared" si="3"/>
        <v>106.99080746130693</v>
      </c>
      <c r="F64" s="13">
        <f t="shared" si="7"/>
        <v>1734473.4400000013</v>
      </c>
      <c r="G64" s="12">
        <v>17945813.719999999</v>
      </c>
      <c r="H64" s="65">
        <f t="shared" si="1"/>
        <v>147.91888433800148</v>
      </c>
      <c r="I64" s="13">
        <f t="shared" si="8"/>
        <v>8599433.7200000025</v>
      </c>
      <c r="J64" s="44"/>
    </row>
    <row r="65" spans="1:10" ht="68.400000000000006">
      <c r="A65" s="11">
        <v>18050500</v>
      </c>
      <c r="B65" s="33" t="s">
        <v>117</v>
      </c>
      <c r="C65" s="12">
        <v>55685</v>
      </c>
      <c r="D65" s="12">
        <v>38310.370000000003</v>
      </c>
      <c r="E65" s="65">
        <f>IF(C65=0,0,D65/C65*100)</f>
        <v>68.798365807668134</v>
      </c>
      <c r="F65" s="13">
        <f>D65-C65</f>
        <v>-17374.629999999997</v>
      </c>
      <c r="G65" s="12">
        <v>0</v>
      </c>
      <c r="H65" s="65">
        <f t="shared" si="1"/>
        <v>0</v>
      </c>
      <c r="I65" s="13">
        <f>D65-G65</f>
        <v>38310.370000000003</v>
      </c>
      <c r="J65" s="44"/>
    </row>
    <row r="66" spans="1:10" ht="22.8" hidden="1">
      <c r="A66" s="7">
        <v>19000000</v>
      </c>
      <c r="B66" s="31" t="s">
        <v>127</v>
      </c>
      <c r="C66" s="8">
        <f>C67</f>
        <v>0</v>
      </c>
      <c r="D66" s="8">
        <f>D67</f>
        <v>0</v>
      </c>
      <c r="E66" s="66">
        <f>IF(C66=0,0,D66/C66*100)</f>
        <v>0</v>
      </c>
      <c r="F66" s="8">
        <f>D66-C66</f>
        <v>0</v>
      </c>
      <c r="G66" s="8">
        <f>G67</f>
        <v>0</v>
      </c>
      <c r="H66" s="66">
        <f t="shared" si="1"/>
        <v>0</v>
      </c>
      <c r="I66" s="8">
        <f>D66-G66</f>
        <v>0</v>
      </c>
    </row>
    <row r="67" spans="1:10" ht="22.8" hidden="1">
      <c r="A67" s="9">
        <v>19090000</v>
      </c>
      <c r="B67" s="32" t="s">
        <v>125</v>
      </c>
      <c r="C67" s="10">
        <f>C68</f>
        <v>0</v>
      </c>
      <c r="D67" s="10">
        <f>D68</f>
        <v>0</v>
      </c>
      <c r="E67" s="67">
        <f>IF(C67=0,0,D67/C67*100)</f>
        <v>0</v>
      </c>
      <c r="F67" s="10">
        <f>D67-C67</f>
        <v>0</v>
      </c>
      <c r="G67" s="10">
        <f>G68</f>
        <v>0</v>
      </c>
      <c r="H67" s="67">
        <f t="shared" si="1"/>
        <v>0</v>
      </c>
      <c r="I67" s="10">
        <f>D67-G67</f>
        <v>0</v>
      </c>
    </row>
    <row r="68" spans="1:10" ht="136.80000000000001" hidden="1">
      <c r="A68" s="19">
        <v>19090100</v>
      </c>
      <c r="B68" s="48" t="s">
        <v>126</v>
      </c>
      <c r="C68" s="25">
        <v>0</v>
      </c>
      <c r="D68" s="25">
        <v>0</v>
      </c>
      <c r="E68" s="65">
        <f>IF(C68=0,0,D68/C68*100)</f>
        <v>0</v>
      </c>
      <c r="F68" s="13">
        <f>D68-C68</f>
        <v>0</v>
      </c>
      <c r="G68" s="25"/>
      <c r="H68" s="65">
        <f t="shared" si="1"/>
        <v>0</v>
      </c>
      <c r="I68" s="13">
        <f>D68-G68</f>
        <v>0</v>
      </c>
    </row>
    <row r="69" spans="1:10" ht="22.8">
      <c r="A69" s="5">
        <v>20000000</v>
      </c>
      <c r="B69" s="30" t="s">
        <v>41</v>
      </c>
      <c r="C69" s="6">
        <f>C70+C77+C90</f>
        <v>2388958</v>
      </c>
      <c r="D69" s="6">
        <f>D70+D77+D90</f>
        <v>3282484.04</v>
      </c>
      <c r="E69" s="64">
        <f t="shared" si="3"/>
        <v>137.40233356969861</v>
      </c>
      <c r="F69" s="6">
        <f t="shared" si="7"/>
        <v>893526.04</v>
      </c>
      <c r="G69" s="6">
        <f>G70+G77+G90</f>
        <v>3954127.55</v>
      </c>
      <c r="H69" s="64">
        <f t="shared" ref="H69:H135" si="9">IF(G69&lt;0,0,IF(D69&lt;0,0,IF(G69=0,0,(IF(D69=0,0,(D69/G69)*100)))))</f>
        <v>83.014116223944271</v>
      </c>
      <c r="I69" s="6">
        <f t="shared" si="8"/>
        <v>-671643.50999999978</v>
      </c>
    </row>
    <row r="70" spans="1:10" ht="22.8">
      <c r="A70" s="7">
        <v>21000000</v>
      </c>
      <c r="B70" s="31" t="s">
        <v>42</v>
      </c>
      <c r="C70" s="8">
        <f>C71+C73</f>
        <v>263450</v>
      </c>
      <c r="D70" s="8">
        <f>D71+D73</f>
        <v>199080.99</v>
      </c>
      <c r="E70" s="66">
        <f t="shared" si="3"/>
        <v>75.566896944391729</v>
      </c>
      <c r="F70" s="8">
        <f t="shared" si="7"/>
        <v>-64369.010000000009</v>
      </c>
      <c r="G70" s="8">
        <f>G71+G73</f>
        <v>215356</v>
      </c>
      <c r="H70" s="66">
        <f t="shared" si="9"/>
        <v>92.442741321346972</v>
      </c>
      <c r="I70" s="8">
        <f t="shared" si="8"/>
        <v>-16275.010000000009</v>
      </c>
    </row>
    <row r="71" spans="1:10" ht="91.2">
      <c r="A71" s="9">
        <v>21010000</v>
      </c>
      <c r="B71" s="32" t="s">
        <v>112</v>
      </c>
      <c r="C71" s="10">
        <f>C72</f>
        <v>132380</v>
      </c>
      <c r="D71" s="10">
        <f>D72</f>
        <v>74180</v>
      </c>
      <c r="E71" s="67">
        <f t="shared" si="3"/>
        <v>56.035654932769297</v>
      </c>
      <c r="F71" s="10">
        <f t="shared" si="7"/>
        <v>-58200</v>
      </c>
      <c r="G71" s="10">
        <f>G72</f>
        <v>143094</v>
      </c>
      <c r="H71" s="67">
        <f t="shared" si="9"/>
        <v>51.840049198429007</v>
      </c>
      <c r="I71" s="10">
        <f t="shared" si="8"/>
        <v>-68914</v>
      </c>
    </row>
    <row r="72" spans="1:10" ht="49.5" customHeight="1">
      <c r="A72" s="11">
        <v>21010300</v>
      </c>
      <c r="B72" s="33" t="s">
        <v>43</v>
      </c>
      <c r="C72" s="12">
        <v>132380</v>
      </c>
      <c r="D72" s="12">
        <v>74180</v>
      </c>
      <c r="E72" s="65">
        <f t="shared" si="3"/>
        <v>56.035654932769297</v>
      </c>
      <c r="F72" s="13">
        <f t="shared" si="7"/>
        <v>-58200</v>
      </c>
      <c r="G72" s="12">
        <v>143094</v>
      </c>
      <c r="H72" s="65">
        <f t="shared" si="9"/>
        <v>51.840049198429007</v>
      </c>
      <c r="I72" s="13">
        <f t="shared" si="8"/>
        <v>-68914</v>
      </c>
    </row>
    <row r="73" spans="1:10" ht="22.8">
      <c r="A73" s="9">
        <v>21080000</v>
      </c>
      <c r="B73" s="32" t="s">
        <v>44</v>
      </c>
      <c r="C73" s="10">
        <f>SUM(C74:C76)</f>
        <v>131070</v>
      </c>
      <c r="D73" s="10">
        <f>SUM(D74:D76)</f>
        <v>124900.99</v>
      </c>
      <c r="E73" s="67">
        <f t="shared" si="3"/>
        <v>95.293347066453052</v>
      </c>
      <c r="F73" s="10">
        <f t="shared" si="7"/>
        <v>-6169.0099999999948</v>
      </c>
      <c r="G73" s="10">
        <f>SUM(G74:G76)</f>
        <v>72262</v>
      </c>
      <c r="H73" s="67">
        <f t="shared" si="9"/>
        <v>172.8446348011403</v>
      </c>
      <c r="I73" s="10">
        <f t="shared" si="8"/>
        <v>52638.990000000005</v>
      </c>
    </row>
    <row r="74" spans="1:10" ht="68.400000000000006" hidden="1">
      <c r="A74" s="11">
        <v>21080900</v>
      </c>
      <c r="B74" s="33" t="s">
        <v>45</v>
      </c>
      <c r="C74" s="12">
        <v>0</v>
      </c>
      <c r="D74" s="12">
        <v>0</v>
      </c>
      <c r="E74" s="65">
        <f t="shared" si="3"/>
        <v>0</v>
      </c>
      <c r="F74" s="13">
        <f t="shared" si="7"/>
        <v>0</v>
      </c>
      <c r="G74" s="25">
        <v>0</v>
      </c>
      <c r="H74" s="65">
        <f t="shared" si="9"/>
        <v>0</v>
      </c>
      <c r="I74" s="13">
        <f t="shared" si="8"/>
        <v>0</v>
      </c>
    </row>
    <row r="75" spans="1:10" ht="22.8">
      <c r="A75" s="11">
        <v>21081100</v>
      </c>
      <c r="B75" s="33" t="s">
        <v>46</v>
      </c>
      <c r="C75" s="12">
        <v>52900</v>
      </c>
      <c r="D75" s="12">
        <v>69930.990000000005</v>
      </c>
      <c r="E75" s="65">
        <f t="shared" si="3"/>
        <v>132.19468809073726</v>
      </c>
      <c r="F75" s="13">
        <f t="shared" si="7"/>
        <v>17030.990000000005</v>
      </c>
      <c r="G75" s="12">
        <v>14262</v>
      </c>
      <c r="H75" s="65">
        <f t="shared" si="9"/>
        <v>490.33087925957091</v>
      </c>
      <c r="I75" s="13">
        <f t="shared" si="8"/>
        <v>55668.990000000005</v>
      </c>
    </row>
    <row r="76" spans="1:10" ht="51" customHeight="1">
      <c r="A76" s="11">
        <v>21081500</v>
      </c>
      <c r="B76" s="33" t="s">
        <v>113</v>
      </c>
      <c r="C76" s="12">
        <v>78170</v>
      </c>
      <c r="D76" s="12">
        <v>54970</v>
      </c>
      <c r="E76" s="65">
        <f t="shared" si="3"/>
        <v>70.321095049251639</v>
      </c>
      <c r="F76" s="13">
        <f t="shared" si="7"/>
        <v>-23200</v>
      </c>
      <c r="G76" s="12">
        <v>58000</v>
      </c>
      <c r="H76" s="65">
        <f t="shared" si="9"/>
        <v>94.775862068965523</v>
      </c>
      <c r="I76" s="13">
        <f t="shared" si="8"/>
        <v>-3030</v>
      </c>
    </row>
    <row r="77" spans="1:10" ht="22.8">
      <c r="A77" s="7">
        <v>22000000</v>
      </c>
      <c r="B77" s="31" t="s">
        <v>47</v>
      </c>
      <c r="C77" s="8">
        <f>C78+C83+C85</f>
        <v>2119108</v>
      </c>
      <c r="D77" s="8">
        <f>D78+D83+D85</f>
        <v>3069885.35</v>
      </c>
      <c r="E77" s="66">
        <f t="shared" si="3"/>
        <v>144.86686615311726</v>
      </c>
      <c r="F77" s="8">
        <f t="shared" si="7"/>
        <v>950777.35000000009</v>
      </c>
      <c r="G77" s="8">
        <f>G78+G83+G85</f>
        <v>488488.78</v>
      </c>
      <c r="H77" s="66">
        <f t="shared" si="9"/>
        <v>628.44541690394612</v>
      </c>
      <c r="I77" s="8">
        <f t="shared" si="8"/>
        <v>2581396.5700000003</v>
      </c>
    </row>
    <row r="78" spans="1:10" ht="22.8">
      <c r="A78" s="9">
        <v>22010000</v>
      </c>
      <c r="B78" s="32" t="s">
        <v>48</v>
      </c>
      <c r="C78" s="10">
        <f>SUM(C79:C82)</f>
        <v>1942300</v>
      </c>
      <c r="D78" s="10">
        <f>SUM(D79:D82)</f>
        <v>2877087.71</v>
      </c>
      <c r="E78" s="67">
        <f t="shared" si="3"/>
        <v>148.1278746846522</v>
      </c>
      <c r="F78" s="10">
        <f t="shared" si="7"/>
        <v>934787.71</v>
      </c>
      <c r="G78" s="10">
        <f>SUM(G79:G82)</f>
        <v>343456.56</v>
      </c>
      <c r="H78" s="67">
        <f t="shared" si="9"/>
        <v>837.68605555241106</v>
      </c>
      <c r="I78" s="10">
        <f t="shared" si="8"/>
        <v>2533631.15</v>
      </c>
    </row>
    <row r="79" spans="1:10" ht="56.25" customHeight="1">
      <c r="A79" s="11">
        <v>22010300</v>
      </c>
      <c r="B79" s="48" t="s">
        <v>108</v>
      </c>
      <c r="C79" s="12">
        <v>64700</v>
      </c>
      <c r="D79" s="12">
        <v>69320</v>
      </c>
      <c r="E79" s="65">
        <f>IF(C79=0,0,D79/C79*100)</f>
        <v>107.14064914992272</v>
      </c>
      <c r="F79" s="13">
        <f>D79-C79</f>
        <v>4620</v>
      </c>
      <c r="G79" s="12">
        <v>64550</v>
      </c>
      <c r="H79" s="65">
        <f t="shared" si="9"/>
        <v>107.38962044926414</v>
      </c>
      <c r="I79" s="13">
        <f>D79-G79</f>
        <v>4770</v>
      </c>
    </row>
    <row r="80" spans="1:10" ht="22.8">
      <c r="A80" s="11">
        <v>22012500</v>
      </c>
      <c r="B80" s="48" t="s">
        <v>49</v>
      </c>
      <c r="C80" s="12">
        <v>1717400</v>
      </c>
      <c r="D80" s="12">
        <v>2619308.73</v>
      </c>
      <c r="E80" s="65">
        <f t="shared" si="3"/>
        <v>152.51593862815884</v>
      </c>
      <c r="F80" s="13">
        <f t="shared" si="7"/>
        <v>901908.73</v>
      </c>
      <c r="G80" s="12">
        <v>150201.56</v>
      </c>
      <c r="H80" s="65">
        <f t="shared" si="9"/>
        <v>1743.8625337846026</v>
      </c>
      <c r="I80" s="13">
        <f t="shared" si="8"/>
        <v>2469107.17</v>
      </c>
    </row>
    <row r="81" spans="1:9" ht="45.6">
      <c r="A81" s="11">
        <v>22012600</v>
      </c>
      <c r="B81" s="48" t="s">
        <v>109</v>
      </c>
      <c r="C81" s="12">
        <v>143700</v>
      </c>
      <c r="D81" s="12">
        <v>172138.98</v>
      </c>
      <c r="E81" s="65">
        <f>IF(C81=0,0,D81/C81*100)</f>
        <v>119.79052192066806</v>
      </c>
      <c r="F81" s="13">
        <f>D81-C81</f>
        <v>28438.98000000001</v>
      </c>
      <c r="G81" s="12">
        <v>115225</v>
      </c>
      <c r="H81" s="65">
        <f t="shared" si="9"/>
        <v>149.39377739205904</v>
      </c>
      <c r="I81" s="13">
        <f>D81-G81</f>
        <v>56913.98000000001</v>
      </c>
    </row>
    <row r="82" spans="1:9" ht="120.75" customHeight="1">
      <c r="A82" s="11">
        <v>22012900</v>
      </c>
      <c r="B82" s="48" t="s">
        <v>114</v>
      </c>
      <c r="C82" s="12">
        <v>16500</v>
      </c>
      <c r="D82" s="12">
        <v>16320</v>
      </c>
      <c r="E82" s="65">
        <f>IF(C82=0,0,D82/C82*100)</f>
        <v>98.909090909090907</v>
      </c>
      <c r="F82" s="13">
        <f>D82-C82</f>
        <v>-180</v>
      </c>
      <c r="G82" s="12">
        <v>13480</v>
      </c>
      <c r="H82" s="65">
        <f t="shared" si="9"/>
        <v>121.06824925816025</v>
      </c>
      <c r="I82" s="13">
        <f>D82-G82</f>
        <v>2840</v>
      </c>
    </row>
    <row r="83" spans="1:9" ht="45.6">
      <c r="A83" s="9">
        <v>22080000</v>
      </c>
      <c r="B83" s="32" t="s">
        <v>50</v>
      </c>
      <c r="C83" s="10">
        <f>C84</f>
        <v>61400</v>
      </c>
      <c r="D83" s="10">
        <f>D84</f>
        <v>57407.02</v>
      </c>
      <c r="E83" s="67">
        <f t="shared" si="3"/>
        <v>93.49677524429967</v>
      </c>
      <c r="F83" s="10">
        <f t="shared" si="7"/>
        <v>-3992.9800000000032</v>
      </c>
      <c r="G83" s="10">
        <f>G84</f>
        <v>66166.31</v>
      </c>
      <c r="H83" s="67">
        <f t="shared" si="9"/>
        <v>86.761706977463305</v>
      </c>
      <c r="I83" s="10">
        <f t="shared" si="8"/>
        <v>-8759.2900000000009</v>
      </c>
    </row>
    <row r="84" spans="1:9" ht="45.6">
      <c r="A84" s="11">
        <v>22080400</v>
      </c>
      <c r="B84" s="33" t="s">
        <v>51</v>
      </c>
      <c r="C84" s="12">
        <v>61400</v>
      </c>
      <c r="D84" s="12">
        <v>57407.02</v>
      </c>
      <c r="E84" s="65">
        <f t="shared" si="3"/>
        <v>93.49677524429967</v>
      </c>
      <c r="F84" s="13">
        <f t="shared" si="7"/>
        <v>-3992.9800000000032</v>
      </c>
      <c r="G84" s="12">
        <v>66166.31</v>
      </c>
      <c r="H84" s="65">
        <f t="shared" si="9"/>
        <v>86.761706977463305</v>
      </c>
      <c r="I84" s="13">
        <f t="shared" si="8"/>
        <v>-8759.2900000000009</v>
      </c>
    </row>
    <row r="85" spans="1:9" ht="22.8">
      <c r="A85" s="9">
        <v>22090000</v>
      </c>
      <c r="B85" s="32" t="s">
        <v>52</v>
      </c>
      <c r="C85" s="10">
        <f>SUM(C86:C89)</f>
        <v>115408</v>
      </c>
      <c r="D85" s="10">
        <f>SUM(D86:D89)</f>
        <v>135390.62</v>
      </c>
      <c r="E85" s="67">
        <f t="shared" si="3"/>
        <v>117.3147615416609</v>
      </c>
      <c r="F85" s="10">
        <f t="shared" si="7"/>
        <v>19982.619999999995</v>
      </c>
      <c r="G85" s="10">
        <f>SUM(G86:G89)</f>
        <v>78865.91</v>
      </c>
      <c r="H85" s="67">
        <f t="shared" si="9"/>
        <v>171.6719175623536</v>
      </c>
      <c r="I85" s="10">
        <f t="shared" si="8"/>
        <v>56524.709999999992</v>
      </c>
    </row>
    <row r="86" spans="1:9" ht="51.75" customHeight="1">
      <c r="A86" s="11">
        <v>22090100</v>
      </c>
      <c r="B86" s="33" t="s">
        <v>96</v>
      </c>
      <c r="C86" s="12">
        <v>111300</v>
      </c>
      <c r="D86" s="12">
        <v>131922.62</v>
      </c>
      <c r="E86" s="65">
        <f t="shared" si="3"/>
        <v>118.52885893980233</v>
      </c>
      <c r="F86" s="13">
        <f t="shared" si="7"/>
        <v>20622.619999999995</v>
      </c>
      <c r="G86" s="12">
        <v>73000.91</v>
      </c>
      <c r="H86" s="65">
        <f t="shared" si="9"/>
        <v>180.71366507622986</v>
      </c>
      <c r="I86" s="13">
        <f t="shared" si="8"/>
        <v>58921.709999999992</v>
      </c>
    </row>
    <row r="87" spans="1:9" ht="22.8" hidden="1">
      <c r="A87" s="11">
        <v>22090200</v>
      </c>
      <c r="B87" s="33" t="s">
        <v>53</v>
      </c>
      <c r="C87" s="12"/>
      <c r="D87" s="12"/>
      <c r="E87" s="65">
        <f t="shared" si="3"/>
        <v>0</v>
      </c>
      <c r="F87" s="13">
        <f t="shared" si="7"/>
        <v>0</v>
      </c>
      <c r="G87" s="12">
        <v>0</v>
      </c>
      <c r="H87" s="65">
        <f t="shared" si="9"/>
        <v>0</v>
      </c>
      <c r="I87" s="13">
        <f t="shared" si="8"/>
        <v>0</v>
      </c>
    </row>
    <row r="88" spans="1:9" ht="45.6" hidden="1">
      <c r="A88" s="11">
        <v>22090300</v>
      </c>
      <c r="B88" s="33" t="s">
        <v>54</v>
      </c>
      <c r="C88" s="12"/>
      <c r="D88" s="12"/>
      <c r="E88" s="65">
        <f t="shared" si="3"/>
        <v>0</v>
      </c>
      <c r="F88" s="13">
        <f t="shared" si="7"/>
        <v>0</v>
      </c>
      <c r="G88" s="12"/>
      <c r="H88" s="65">
        <f t="shared" si="9"/>
        <v>0</v>
      </c>
      <c r="I88" s="13">
        <f t="shared" si="8"/>
        <v>0</v>
      </c>
    </row>
    <row r="89" spans="1:9" ht="45.6">
      <c r="A89" s="11">
        <v>22090400</v>
      </c>
      <c r="B89" s="33" t="s">
        <v>91</v>
      </c>
      <c r="C89" s="12">
        <v>4108</v>
      </c>
      <c r="D89" s="12">
        <v>3468</v>
      </c>
      <c r="E89" s="65">
        <f t="shared" si="3"/>
        <v>84.420642648490755</v>
      </c>
      <c r="F89" s="13">
        <f t="shared" si="7"/>
        <v>-640</v>
      </c>
      <c r="G89" s="12">
        <v>5865</v>
      </c>
      <c r="H89" s="65">
        <f t="shared" si="9"/>
        <v>59.130434782608695</v>
      </c>
      <c r="I89" s="13">
        <f t="shared" si="8"/>
        <v>-2397</v>
      </c>
    </row>
    <row r="90" spans="1:9" ht="22.8">
      <c r="A90" s="7">
        <v>24000000</v>
      </c>
      <c r="B90" s="31" t="s">
        <v>55</v>
      </c>
      <c r="C90" s="8">
        <f>C91</f>
        <v>6400</v>
      </c>
      <c r="D90" s="8">
        <f>D91</f>
        <v>13517.7</v>
      </c>
      <c r="E90" s="66">
        <f t="shared" si="3"/>
        <v>211.21406250000004</v>
      </c>
      <c r="F90" s="8">
        <f t="shared" si="7"/>
        <v>7117.7000000000007</v>
      </c>
      <c r="G90" s="8">
        <f>G91</f>
        <v>3250282.77</v>
      </c>
      <c r="H90" s="66">
        <f t="shared" si="9"/>
        <v>0.41589304551492912</v>
      </c>
      <c r="I90" s="8">
        <f t="shared" si="8"/>
        <v>-3236765.07</v>
      </c>
    </row>
    <row r="91" spans="1:9" ht="22.8">
      <c r="A91" s="9">
        <v>24060000</v>
      </c>
      <c r="B91" s="32" t="s">
        <v>44</v>
      </c>
      <c r="C91" s="10">
        <f>SUM(C92:C93)</f>
        <v>6400</v>
      </c>
      <c r="D91" s="10">
        <f>SUM(D92:D93)</f>
        <v>13517.7</v>
      </c>
      <c r="E91" s="67">
        <f t="shared" si="3"/>
        <v>211.21406250000004</v>
      </c>
      <c r="F91" s="10">
        <f t="shared" si="7"/>
        <v>7117.7000000000007</v>
      </c>
      <c r="G91" s="10">
        <f>SUM(G92:G93)</f>
        <v>3250282.77</v>
      </c>
      <c r="H91" s="67">
        <f t="shared" si="9"/>
        <v>0.41589304551492912</v>
      </c>
      <c r="I91" s="10">
        <f t="shared" si="8"/>
        <v>-3236765.07</v>
      </c>
    </row>
    <row r="92" spans="1:9" ht="22.8">
      <c r="A92" s="11">
        <v>24060300</v>
      </c>
      <c r="B92" s="33" t="s">
        <v>44</v>
      </c>
      <c r="C92" s="12">
        <v>6400</v>
      </c>
      <c r="D92" s="12">
        <v>6973.84</v>
      </c>
      <c r="E92" s="65">
        <f t="shared" si="3"/>
        <v>108.96625</v>
      </c>
      <c r="F92" s="13">
        <f t="shared" ref="F92:F106" si="10">D92-C92</f>
        <v>573.84000000000015</v>
      </c>
      <c r="G92" s="12">
        <v>3250282.77</v>
      </c>
      <c r="H92" s="65">
        <f t="shared" si="9"/>
        <v>0.21456102417821327</v>
      </c>
      <c r="I92" s="13">
        <f>D92-G92</f>
        <v>-3243308.93</v>
      </c>
    </row>
    <row r="93" spans="1:9" ht="144" customHeight="1">
      <c r="A93" s="11">
        <v>24062200</v>
      </c>
      <c r="B93" s="33" t="s">
        <v>153</v>
      </c>
      <c r="C93" s="12">
        <v>0</v>
      </c>
      <c r="D93" s="12">
        <v>6543.86</v>
      </c>
      <c r="E93" s="65">
        <f>IF(C93=0,0,D93/C93*100)</f>
        <v>0</v>
      </c>
      <c r="F93" s="13">
        <f>D93-C93</f>
        <v>6543.86</v>
      </c>
      <c r="G93" s="12">
        <v>0</v>
      </c>
      <c r="H93" s="65">
        <f>IF(G93&lt;0,0,IF(D93&lt;0,0,IF(G93=0,0,(IF(D93=0,0,(D93/G93)*100)))))</f>
        <v>0</v>
      </c>
      <c r="I93" s="13">
        <f>D93-G93</f>
        <v>6543.86</v>
      </c>
    </row>
    <row r="94" spans="1:9" ht="22.8" hidden="1">
      <c r="A94" s="51">
        <v>30000000</v>
      </c>
      <c r="B94" s="51" t="s">
        <v>75</v>
      </c>
      <c r="C94" s="52">
        <f t="shared" ref="C94:D96" si="11">C95</f>
        <v>0</v>
      </c>
      <c r="D94" s="52">
        <f t="shared" si="11"/>
        <v>0</v>
      </c>
      <c r="E94" s="64">
        <f>IF(C94=0,0,D94/C94*100)</f>
        <v>0</v>
      </c>
      <c r="F94" s="6">
        <f t="shared" si="10"/>
        <v>0</v>
      </c>
      <c r="G94" s="52">
        <f>G95</f>
        <v>0</v>
      </c>
      <c r="H94" s="64">
        <f t="shared" si="9"/>
        <v>0</v>
      </c>
      <c r="I94" s="6">
        <f>G94-F94</f>
        <v>0</v>
      </c>
    </row>
    <row r="95" spans="1:9" ht="22.8" hidden="1">
      <c r="A95" s="53">
        <v>31000000</v>
      </c>
      <c r="B95" s="54" t="s">
        <v>92</v>
      </c>
      <c r="C95" s="55">
        <f t="shared" si="11"/>
        <v>0</v>
      </c>
      <c r="D95" s="55">
        <f t="shared" si="11"/>
        <v>0</v>
      </c>
      <c r="E95" s="66">
        <f>IF(C95=0,0,D95/C95*100)</f>
        <v>0</v>
      </c>
      <c r="F95" s="8">
        <f t="shared" si="10"/>
        <v>0</v>
      </c>
      <c r="G95" s="55">
        <f>G96</f>
        <v>0</v>
      </c>
      <c r="H95" s="66">
        <f t="shared" si="9"/>
        <v>0</v>
      </c>
      <c r="I95" s="8">
        <f>G95-F95</f>
        <v>0</v>
      </c>
    </row>
    <row r="96" spans="1:9" ht="63" hidden="1">
      <c r="A96" s="56">
        <v>31010000</v>
      </c>
      <c r="B96" s="57" t="s">
        <v>118</v>
      </c>
      <c r="C96" s="58">
        <f t="shared" si="11"/>
        <v>0</v>
      </c>
      <c r="D96" s="58">
        <f t="shared" si="11"/>
        <v>0</v>
      </c>
      <c r="E96" s="67">
        <f>IF(C96=0,0,D96/C96*100)</f>
        <v>0</v>
      </c>
      <c r="F96" s="10">
        <f t="shared" si="10"/>
        <v>0</v>
      </c>
      <c r="G96" s="58">
        <f>G97</f>
        <v>0</v>
      </c>
      <c r="H96" s="67">
        <f t="shared" si="9"/>
        <v>0</v>
      </c>
      <c r="I96" s="10">
        <f>G96-F96</f>
        <v>0</v>
      </c>
    </row>
    <row r="97" spans="1:9" ht="63" hidden="1">
      <c r="A97" s="59">
        <v>31010200</v>
      </c>
      <c r="B97" s="60" t="s">
        <v>119</v>
      </c>
      <c r="C97" s="61">
        <v>0</v>
      </c>
      <c r="D97" s="12">
        <v>0</v>
      </c>
      <c r="E97" s="65">
        <f>IF(C97=0,0,D97/C97*100)</f>
        <v>0</v>
      </c>
      <c r="F97" s="13">
        <f t="shared" si="10"/>
        <v>0</v>
      </c>
      <c r="G97" s="12"/>
      <c r="H97" s="65">
        <f t="shared" si="9"/>
        <v>0</v>
      </c>
      <c r="I97" s="13">
        <f>G97-F97</f>
        <v>0</v>
      </c>
    </row>
    <row r="98" spans="1:9" ht="22.8">
      <c r="A98" s="5">
        <v>40000000</v>
      </c>
      <c r="B98" s="30" t="s">
        <v>56</v>
      </c>
      <c r="C98" s="6">
        <f>C99</f>
        <v>124552829</v>
      </c>
      <c r="D98" s="6">
        <f>D99</f>
        <v>119544070.51000001</v>
      </c>
      <c r="E98" s="64">
        <f t="shared" si="3"/>
        <v>95.978607206103689</v>
      </c>
      <c r="F98" s="6">
        <f t="shared" si="10"/>
        <v>-5008758.4899999946</v>
      </c>
      <c r="G98" s="6">
        <f>G99</f>
        <v>116623216.84999999</v>
      </c>
      <c r="H98" s="64">
        <f t="shared" si="9"/>
        <v>102.50452160289558</v>
      </c>
      <c r="I98" s="6">
        <f t="shared" ref="I98:I106" si="12">D98-G98</f>
        <v>2920853.6600000113</v>
      </c>
    </row>
    <row r="99" spans="1:9" ht="22.8">
      <c r="A99" s="7">
        <v>41000000</v>
      </c>
      <c r="B99" s="31" t="s">
        <v>57</v>
      </c>
      <c r="C99" s="8">
        <f>C100+C103+C107+C109</f>
        <v>124552829</v>
      </c>
      <c r="D99" s="8">
        <f>D100+D103+D107+D109</f>
        <v>119544070.51000001</v>
      </c>
      <c r="E99" s="66">
        <f t="shared" si="3"/>
        <v>95.978607206103689</v>
      </c>
      <c r="F99" s="8">
        <f t="shared" si="10"/>
        <v>-5008758.4899999946</v>
      </c>
      <c r="G99" s="8">
        <f>G100+G103+G107+G109</f>
        <v>116623216.84999999</v>
      </c>
      <c r="H99" s="66">
        <f t="shared" si="9"/>
        <v>102.50452160289558</v>
      </c>
      <c r="I99" s="8">
        <f t="shared" si="12"/>
        <v>2920853.6600000113</v>
      </c>
    </row>
    <row r="100" spans="1:9" ht="22.8">
      <c r="A100" s="9">
        <v>41020000</v>
      </c>
      <c r="B100" s="32" t="s">
        <v>58</v>
      </c>
      <c r="C100" s="10">
        <f>SUM(C101:C102)</f>
        <v>4467000</v>
      </c>
      <c r="D100" s="10">
        <f>SUM(D101:D102)</f>
        <v>4467000</v>
      </c>
      <c r="E100" s="67">
        <f t="shared" si="3"/>
        <v>100</v>
      </c>
      <c r="F100" s="10">
        <f t="shared" si="10"/>
        <v>0</v>
      </c>
      <c r="G100" s="10">
        <f>SUM(G101:G102)</f>
        <v>1987700</v>
      </c>
      <c r="H100" s="67">
        <f t="shared" si="9"/>
        <v>224.73210242994415</v>
      </c>
      <c r="I100" s="10">
        <f t="shared" si="12"/>
        <v>2479300</v>
      </c>
    </row>
    <row r="101" spans="1:9" ht="22.8">
      <c r="A101" s="11">
        <v>41020100</v>
      </c>
      <c r="B101" s="33" t="s">
        <v>59</v>
      </c>
      <c r="C101" s="12">
        <v>4467000</v>
      </c>
      <c r="D101" s="12">
        <v>4467000</v>
      </c>
      <c r="E101" s="65">
        <f t="shared" si="3"/>
        <v>100</v>
      </c>
      <c r="F101" s="13">
        <f t="shared" si="10"/>
        <v>0</v>
      </c>
      <c r="G101" s="12">
        <v>1987700</v>
      </c>
      <c r="H101" s="65">
        <f t="shared" si="9"/>
        <v>224.73210242994415</v>
      </c>
      <c r="I101" s="13">
        <f t="shared" si="12"/>
        <v>2479300</v>
      </c>
    </row>
    <row r="102" spans="1:9" ht="22.8" hidden="1">
      <c r="A102" s="62">
        <v>41020600</v>
      </c>
      <c r="B102" s="63" t="s">
        <v>120</v>
      </c>
      <c r="C102" s="25">
        <v>0</v>
      </c>
      <c r="D102" s="25">
        <v>0</v>
      </c>
      <c r="E102" s="65">
        <f t="shared" ref="E102:E109" si="13">IF(C102=0,0,D102/C102*100)</f>
        <v>0</v>
      </c>
      <c r="F102" s="13">
        <f t="shared" si="10"/>
        <v>0</v>
      </c>
      <c r="G102" s="25">
        <v>0</v>
      </c>
      <c r="H102" s="65">
        <f t="shared" si="9"/>
        <v>0</v>
      </c>
      <c r="I102" s="13">
        <f t="shared" si="12"/>
        <v>0</v>
      </c>
    </row>
    <row r="103" spans="1:9" ht="22.8">
      <c r="A103" s="9">
        <v>41030000</v>
      </c>
      <c r="B103" s="32" t="s">
        <v>60</v>
      </c>
      <c r="C103" s="10">
        <f>SUM(C104:C106)</f>
        <v>63313500</v>
      </c>
      <c r="D103" s="10">
        <f>SUM(D104:D106)</f>
        <v>63313500</v>
      </c>
      <c r="E103" s="67">
        <f t="shared" si="13"/>
        <v>100</v>
      </c>
      <c r="F103" s="10">
        <f t="shared" si="10"/>
        <v>0</v>
      </c>
      <c r="G103" s="10">
        <f>SUM(G104:G106)</f>
        <v>44782800</v>
      </c>
      <c r="H103" s="67">
        <f t="shared" si="9"/>
        <v>141.37905624480825</v>
      </c>
      <c r="I103" s="10">
        <f t="shared" si="12"/>
        <v>18530700</v>
      </c>
    </row>
    <row r="104" spans="1:9" ht="45.6">
      <c r="A104" s="11">
        <v>41033200</v>
      </c>
      <c r="B104" s="33" t="s">
        <v>154</v>
      </c>
      <c r="C104" s="12">
        <v>696000</v>
      </c>
      <c r="D104" s="12">
        <v>696000</v>
      </c>
      <c r="E104" s="65">
        <f>IF(C104=0,0,D104/C104*100)</f>
        <v>100</v>
      </c>
      <c r="F104" s="13">
        <f>D104-C104</f>
        <v>0</v>
      </c>
      <c r="G104" s="12">
        <v>0</v>
      </c>
      <c r="H104" s="65">
        <f>IF(G104&lt;0,0,IF(D104&lt;0,0,IF(G104=0,0,(IF(D104=0,0,(D104/G104)*100)))))</f>
        <v>0</v>
      </c>
      <c r="I104" s="13">
        <f>D104-G104</f>
        <v>696000</v>
      </c>
    </row>
    <row r="105" spans="1:9" ht="22.8">
      <c r="A105" s="11">
        <v>41033900</v>
      </c>
      <c r="B105" s="33" t="s">
        <v>61</v>
      </c>
      <c r="C105" s="12">
        <v>48600200</v>
      </c>
      <c r="D105" s="12">
        <v>48600200</v>
      </c>
      <c r="E105" s="65">
        <f t="shared" si="13"/>
        <v>100</v>
      </c>
      <c r="F105" s="13">
        <f t="shared" si="10"/>
        <v>0</v>
      </c>
      <c r="G105" s="12">
        <v>30141300</v>
      </c>
      <c r="H105" s="65">
        <f t="shared" si="9"/>
        <v>161.24122051802675</v>
      </c>
      <c r="I105" s="13">
        <f t="shared" si="12"/>
        <v>18458900</v>
      </c>
    </row>
    <row r="106" spans="1:9" ht="22.8">
      <c r="A106" s="11">
        <v>41034200</v>
      </c>
      <c r="B106" s="33" t="s">
        <v>62</v>
      </c>
      <c r="C106" s="12">
        <v>14017300</v>
      </c>
      <c r="D106" s="12">
        <v>14017300</v>
      </c>
      <c r="E106" s="65">
        <f t="shared" si="13"/>
        <v>100</v>
      </c>
      <c r="F106" s="13">
        <f t="shared" si="10"/>
        <v>0</v>
      </c>
      <c r="G106" s="12">
        <v>14641500</v>
      </c>
      <c r="H106" s="65">
        <f t="shared" si="9"/>
        <v>95.736775603592534</v>
      </c>
      <c r="I106" s="13">
        <f t="shared" si="12"/>
        <v>-624200</v>
      </c>
    </row>
    <row r="107" spans="1:9" ht="22.8">
      <c r="A107" s="9">
        <v>41040000</v>
      </c>
      <c r="B107" s="32" t="s">
        <v>140</v>
      </c>
      <c r="C107" s="10">
        <f>SUM(C108:C108)</f>
        <v>2995896</v>
      </c>
      <c r="D107" s="10">
        <f>SUM(D108:D108)</f>
        <v>2995896</v>
      </c>
      <c r="E107" s="67">
        <f t="shared" si="13"/>
        <v>100</v>
      </c>
      <c r="F107" s="10">
        <f>D107-C107</f>
        <v>0</v>
      </c>
      <c r="G107" s="10">
        <f>SUM(G108:G108)</f>
        <v>1265100</v>
      </c>
      <c r="H107" s="67">
        <f>IF(G107&lt;0,0,IF(D107&lt;0,0,IF(G107=0,0,(IF(D107=0,0,(D107/G107)*100)))))</f>
        <v>236.81100308276024</v>
      </c>
      <c r="I107" s="10">
        <f>D107-G107</f>
        <v>1730796</v>
      </c>
    </row>
    <row r="108" spans="1:9" ht="72.75" customHeight="1">
      <c r="A108" s="11">
        <v>41040200</v>
      </c>
      <c r="B108" s="33" t="s">
        <v>141</v>
      </c>
      <c r="C108" s="12">
        <v>2995896</v>
      </c>
      <c r="D108" s="12">
        <v>2995896</v>
      </c>
      <c r="E108" s="65">
        <f t="shared" si="13"/>
        <v>100</v>
      </c>
      <c r="F108" s="13">
        <f>D108-C108</f>
        <v>0</v>
      </c>
      <c r="G108" s="12">
        <v>1265100</v>
      </c>
      <c r="H108" s="65">
        <f>IF(G108&lt;0,0,IF(D108&lt;0,0,IF(G108=0,0,(IF(D108=0,0,(D108/G108)*100)))))</f>
        <v>236.81100308276024</v>
      </c>
      <c r="I108" s="13">
        <f>D108-G108</f>
        <v>1730796</v>
      </c>
    </row>
    <row r="109" spans="1:9" ht="22.8">
      <c r="A109" s="9">
        <v>41050000</v>
      </c>
      <c r="B109" s="32" t="s">
        <v>142</v>
      </c>
      <c r="C109" s="10">
        <f>SUM(C110:C120)</f>
        <v>53776433</v>
      </c>
      <c r="D109" s="10">
        <f>SUM(D110:D120)</f>
        <v>48767674.510000005</v>
      </c>
      <c r="E109" s="67">
        <f t="shared" si="13"/>
        <v>90.685959981763759</v>
      </c>
      <c r="F109" s="10">
        <f>D109-C109</f>
        <v>-5008758.4899999946</v>
      </c>
      <c r="G109" s="10">
        <f>SUM(G110:G120)</f>
        <v>68587616.849999994</v>
      </c>
      <c r="H109" s="67">
        <f>IF(G109&lt;0,0,IF(D109&lt;0,0,IF(G109=0,0,(IF(D109=0,0,(D109/G109)*100)))))</f>
        <v>71.102739459010678</v>
      </c>
      <c r="I109" s="10">
        <f>D109-G109</f>
        <v>-19819942.339999989</v>
      </c>
    </row>
    <row r="110" spans="1:9" ht="144.75" customHeight="1">
      <c r="A110" s="11">
        <v>41050100</v>
      </c>
      <c r="B110" s="33" t="s">
        <v>133</v>
      </c>
      <c r="C110" s="12">
        <v>25751193</v>
      </c>
      <c r="D110" s="12">
        <v>19368769.420000002</v>
      </c>
      <c r="E110" s="65">
        <f t="shared" ref="E110:E120" si="14">IF(C110=0,0,D110/C110*100)</f>
        <v>75.215037299436972</v>
      </c>
      <c r="F110" s="13">
        <f t="shared" ref="F110:F120" si="15">D110-C110</f>
        <v>-6382423.5799999982</v>
      </c>
      <c r="G110" s="12">
        <v>43632829</v>
      </c>
      <c r="H110" s="65">
        <f t="shared" ref="H110:H120" si="16">IF(G110&lt;0,0,IF(D110&lt;0,0,IF(G110=0,0,(IF(D110=0,0,(D110/G110)*100)))))</f>
        <v>44.390358965722811</v>
      </c>
      <c r="I110" s="13">
        <f t="shared" ref="I110:I120" si="17">D110-G110</f>
        <v>-24264059.579999998</v>
      </c>
    </row>
    <row r="111" spans="1:9" ht="72.75" customHeight="1">
      <c r="A111" s="11">
        <v>41050200</v>
      </c>
      <c r="B111" s="33" t="s">
        <v>134</v>
      </c>
      <c r="C111" s="12">
        <v>7000</v>
      </c>
      <c r="D111" s="12">
        <v>2530</v>
      </c>
      <c r="E111" s="65">
        <f t="shared" si="14"/>
        <v>36.142857142857146</v>
      </c>
      <c r="F111" s="13">
        <f t="shared" si="15"/>
        <v>-4470</v>
      </c>
      <c r="G111" s="12">
        <v>4507.1400000000003</v>
      </c>
      <c r="H111" s="65">
        <f t="shared" si="16"/>
        <v>56.133157612144281</v>
      </c>
      <c r="I111" s="13">
        <f t="shared" si="17"/>
        <v>-1977.1400000000003</v>
      </c>
    </row>
    <row r="112" spans="1:9" ht="182.4">
      <c r="A112" s="11">
        <v>41050300</v>
      </c>
      <c r="B112" s="33" t="s">
        <v>132</v>
      </c>
      <c r="C112" s="12">
        <v>24870000</v>
      </c>
      <c r="D112" s="12">
        <v>24869335.460000001</v>
      </c>
      <c r="E112" s="65">
        <f t="shared" si="14"/>
        <v>99.997327945315647</v>
      </c>
      <c r="F112" s="13">
        <f t="shared" si="15"/>
        <v>-664.53999999910593</v>
      </c>
      <c r="G112" s="12">
        <v>22110528.710000001</v>
      </c>
      <c r="H112" s="65">
        <f t="shared" si="16"/>
        <v>112.47734410236995</v>
      </c>
      <c r="I112" s="13">
        <f t="shared" si="17"/>
        <v>2758806.75</v>
      </c>
    </row>
    <row r="113" spans="1:10" ht="192.75" customHeight="1">
      <c r="A113" s="11">
        <v>41050700</v>
      </c>
      <c r="B113" s="33" t="s">
        <v>135</v>
      </c>
      <c r="C113" s="12">
        <v>128000</v>
      </c>
      <c r="D113" s="12">
        <v>127494.63</v>
      </c>
      <c r="E113" s="65">
        <f t="shared" si="14"/>
        <v>99.605179687499998</v>
      </c>
      <c r="F113" s="13">
        <f t="shared" si="15"/>
        <v>-505.36999999999534</v>
      </c>
      <c r="G113" s="12">
        <v>84102</v>
      </c>
      <c r="H113" s="65">
        <f t="shared" si="16"/>
        <v>151.59524149247343</v>
      </c>
      <c r="I113" s="13">
        <f t="shared" si="17"/>
        <v>43392.630000000005</v>
      </c>
    </row>
    <row r="114" spans="1:10" ht="45.6">
      <c r="A114" s="11">
        <v>41051000</v>
      </c>
      <c r="B114" s="33" t="s">
        <v>155</v>
      </c>
      <c r="C114" s="12">
        <v>883920</v>
      </c>
      <c r="D114" s="12">
        <v>1205138</v>
      </c>
      <c r="E114" s="65">
        <f>IF(C114=0,0,D114/C114*100)</f>
        <v>136.34016653090777</v>
      </c>
      <c r="F114" s="13">
        <f>D114-C114</f>
        <v>321218</v>
      </c>
      <c r="G114" s="12"/>
      <c r="H114" s="65">
        <f>IF(G114&lt;0,0,IF(D114&lt;0,0,IF(G114=0,0,(IF(D114=0,0,(D114/G114)*100)))))</f>
        <v>0</v>
      </c>
      <c r="I114" s="13">
        <f>D114-G114</f>
        <v>1205138</v>
      </c>
    </row>
    <row r="115" spans="1:10" ht="45.6">
      <c r="A115" s="11">
        <v>41051100</v>
      </c>
      <c r="B115" s="33" t="s">
        <v>143</v>
      </c>
      <c r="C115" s="12">
        <v>0</v>
      </c>
      <c r="D115" s="12">
        <v>150123</v>
      </c>
      <c r="E115" s="65">
        <f t="shared" si="14"/>
        <v>0</v>
      </c>
      <c r="F115" s="13">
        <f t="shared" si="15"/>
        <v>150123</v>
      </c>
      <c r="G115" s="12">
        <v>449900</v>
      </c>
      <c r="H115" s="65">
        <f t="shared" si="16"/>
        <v>33.368081795954659</v>
      </c>
      <c r="I115" s="13">
        <f t="shared" si="17"/>
        <v>-299777</v>
      </c>
    </row>
    <row r="116" spans="1:10" ht="45.6">
      <c r="A116" s="11">
        <v>41051200</v>
      </c>
      <c r="B116" s="33" t="s">
        <v>136</v>
      </c>
      <c r="C116" s="12">
        <v>395400</v>
      </c>
      <c r="D116" s="12">
        <v>639294</v>
      </c>
      <c r="E116" s="65">
        <f t="shared" si="14"/>
        <v>161.68285280728375</v>
      </c>
      <c r="F116" s="13">
        <f t="shared" si="15"/>
        <v>243894</v>
      </c>
      <c r="G116" s="12">
        <v>454598</v>
      </c>
      <c r="H116" s="65">
        <f t="shared" si="16"/>
        <v>140.62842335426024</v>
      </c>
      <c r="I116" s="13">
        <f t="shared" si="17"/>
        <v>184696</v>
      </c>
    </row>
    <row r="117" spans="1:10" ht="68.400000000000006">
      <c r="A117" s="11">
        <v>41051400</v>
      </c>
      <c r="B117" s="33" t="s">
        <v>144</v>
      </c>
      <c r="C117" s="12">
        <v>0</v>
      </c>
      <c r="D117" s="12">
        <v>647590</v>
      </c>
      <c r="E117" s="65">
        <f t="shared" si="14"/>
        <v>0</v>
      </c>
      <c r="F117" s="13">
        <f t="shared" si="15"/>
        <v>647590</v>
      </c>
      <c r="G117" s="12">
        <v>572910</v>
      </c>
      <c r="H117" s="65">
        <f t="shared" si="16"/>
        <v>113.03520622785427</v>
      </c>
      <c r="I117" s="13">
        <f t="shared" si="17"/>
        <v>74680</v>
      </c>
    </row>
    <row r="118" spans="1:10" ht="45.6">
      <c r="A118" s="11">
        <v>41051500</v>
      </c>
      <c r="B118" s="33" t="s">
        <v>137</v>
      </c>
      <c r="C118" s="12">
        <v>401400</v>
      </c>
      <c r="D118" s="12">
        <v>417880</v>
      </c>
      <c r="E118" s="65">
        <f t="shared" si="14"/>
        <v>104.1056302939711</v>
      </c>
      <c r="F118" s="13">
        <f t="shared" si="15"/>
        <v>16480</v>
      </c>
      <c r="G118" s="12">
        <v>308642</v>
      </c>
      <c r="H118" s="65">
        <f t="shared" si="16"/>
        <v>135.39310916855126</v>
      </c>
      <c r="I118" s="13">
        <f t="shared" si="17"/>
        <v>109238</v>
      </c>
    </row>
    <row r="119" spans="1:10" ht="45.6">
      <c r="A119" s="11">
        <v>41052000</v>
      </c>
      <c r="B119" s="33" t="s">
        <v>138</v>
      </c>
      <c r="C119" s="12">
        <v>139500</v>
      </c>
      <c r="D119" s="12">
        <v>139500</v>
      </c>
      <c r="E119" s="65">
        <f t="shared" si="14"/>
        <v>100</v>
      </c>
      <c r="F119" s="13">
        <f t="shared" si="15"/>
        <v>0</v>
      </c>
      <c r="G119" s="12">
        <v>219600</v>
      </c>
      <c r="H119" s="65">
        <f t="shared" si="16"/>
        <v>63.524590163934427</v>
      </c>
      <c r="I119" s="13">
        <f t="shared" si="17"/>
        <v>-80100</v>
      </c>
    </row>
    <row r="120" spans="1:10" ht="22.8">
      <c r="A120" s="11">
        <v>41053900</v>
      </c>
      <c r="B120" s="33" t="s">
        <v>139</v>
      </c>
      <c r="C120" s="12">
        <v>1200020</v>
      </c>
      <c r="D120" s="12">
        <v>1200020</v>
      </c>
      <c r="E120" s="65">
        <f t="shared" si="14"/>
        <v>100</v>
      </c>
      <c r="F120" s="13">
        <f t="shared" si="15"/>
        <v>0</v>
      </c>
      <c r="G120" s="12">
        <v>750000</v>
      </c>
      <c r="H120" s="65">
        <f t="shared" si="16"/>
        <v>160.00266666666667</v>
      </c>
      <c r="I120" s="13">
        <f t="shared" si="17"/>
        <v>450020</v>
      </c>
    </row>
    <row r="121" spans="1:10" ht="22.8">
      <c r="A121" s="78" t="s">
        <v>68</v>
      </c>
      <c r="B121" s="79"/>
      <c r="C121" s="14">
        <f>C7+C69+C94</f>
        <v>122011218</v>
      </c>
      <c r="D121" s="14">
        <f>D7+D69+D94</f>
        <v>131006699.47000001</v>
      </c>
      <c r="E121" s="68">
        <f>IF(C121=0,0,D121/C121*100)</f>
        <v>107.37266754438926</v>
      </c>
      <c r="F121" s="14">
        <f>F7+F69+F94</f>
        <v>8995481.4700000063</v>
      </c>
      <c r="G121" s="14">
        <f>G7+G69+G94</f>
        <v>89507429.459999993</v>
      </c>
      <c r="H121" s="68">
        <f t="shared" si="9"/>
        <v>146.36405073898993</v>
      </c>
      <c r="I121" s="14">
        <f>D121-G121</f>
        <v>41499270.01000002</v>
      </c>
      <c r="J121" s="49"/>
    </row>
    <row r="122" spans="1:10" ht="22.8">
      <c r="A122" s="78" t="s">
        <v>83</v>
      </c>
      <c r="B122" s="79"/>
      <c r="C122" s="14">
        <f>C121+C98</f>
        <v>246564047</v>
      </c>
      <c r="D122" s="14">
        <f>D121+D98</f>
        <v>250550769.98000002</v>
      </c>
      <c r="E122" s="68">
        <f>IF(C122=0,0,D122/C122*100)</f>
        <v>101.61691172273792</v>
      </c>
      <c r="F122" s="14">
        <f>D122-C122</f>
        <v>3986722.9800000191</v>
      </c>
      <c r="G122" s="14">
        <f>G121+G98</f>
        <v>206130646.31</v>
      </c>
      <c r="H122" s="68">
        <f t="shared" si="9"/>
        <v>121.5495000210675</v>
      </c>
      <c r="I122" s="14">
        <f>D122-G122</f>
        <v>44420123.670000017</v>
      </c>
    </row>
    <row r="123" spans="1:10" ht="27.6">
      <c r="A123" s="80" t="s">
        <v>82</v>
      </c>
      <c r="B123" s="80"/>
      <c r="C123" s="80"/>
      <c r="D123" s="80"/>
      <c r="E123" s="80"/>
      <c r="F123" s="80"/>
      <c r="G123" s="80"/>
      <c r="H123" s="80"/>
      <c r="I123" s="80"/>
    </row>
    <row r="124" spans="1:10" ht="22.8">
      <c r="A124" s="5">
        <v>10000000</v>
      </c>
      <c r="B124" s="34" t="s">
        <v>1</v>
      </c>
      <c r="C124" s="15">
        <f>C125+C128+C131</f>
        <v>161200</v>
      </c>
      <c r="D124" s="15">
        <f>D125+D128+D131</f>
        <v>65829.03</v>
      </c>
      <c r="E124" s="64">
        <f t="shared" ref="E124:E144" si="18">IF(C124=0,0,D124/C124*100)</f>
        <v>40.836867245657565</v>
      </c>
      <c r="F124" s="15">
        <f t="shared" ref="F124:F144" si="19">D124-C124</f>
        <v>-95370.97</v>
      </c>
      <c r="G124" s="15">
        <f>G125+G128+G131</f>
        <v>31167.4</v>
      </c>
      <c r="H124" s="64">
        <f t="shared" si="9"/>
        <v>211.21116936285992</v>
      </c>
      <c r="I124" s="15">
        <f t="shared" ref="I124:I144" si="20">D124-G124</f>
        <v>34661.629999999997</v>
      </c>
    </row>
    <row r="125" spans="1:10" ht="22.8">
      <c r="A125" s="7">
        <v>12000000</v>
      </c>
      <c r="B125" s="35" t="s">
        <v>156</v>
      </c>
      <c r="C125" s="16">
        <f>C126</f>
        <v>0</v>
      </c>
      <c r="D125" s="16">
        <f>D126</f>
        <v>-3250</v>
      </c>
      <c r="E125" s="66">
        <f>IF(C125=0,0,D125/C125*100)</f>
        <v>0</v>
      </c>
      <c r="F125" s="16">
        <f>D125-C125</f>
        <v>-3250</v>
      </c>
      <c r="G125" s="16">
        <f>G126</f>
        <v>0</v>
      </c>
      <c r="H125" s="66">
        <f>IF(G125&lt;0,0,IF(D125&lt;0,0,IF(G125=0,0,(IF(D125=0,0,(D125/G125)*100)))))</f>
        <v>0</v>
      </c>
      <c r="I125" s="16">
        <f>D125-G125</f>
        <v>-3250</v>
      </c>
    </row>
    <row r="126" spans="1:10" ht="22.8">
      <c r="A126" s="9">
        <v>12020000</v>
      </c>
      <c r="B126" s="32" t="s">
        <v>157</v>
      </c>
      <c r="C126" s="10">
        <f>SUM(C127:C127)</f>
        <v>0</v>
      </c>
      <c r="D126" s="10">
        <f>SUM(D127:D127)</f>
        <v>-3250</v>
      </c>
      <c r="E126" s="67">
        <f>IF(C126=0,0,D126/C126*100)</f>
        <v>0</v>
      </c>
      <c r="F126" s="10">
        <f>D126-C126</f>
        <v>-3250</v>
      </c>
      <c r="G126" s="10">
        <f>SUM(G127:G127)</f>
        <v>0</v>
      </c>
      <c r="H126" s="67">
        <f>IF(G126&lt;0,0,IF(D126&lt;0,0,IF(G126=0,0,(IF(D126=0,0,(D126/G126)*100)))))</f>
        <v>0</v>
      </c>
      <c r="I126" s="10">
        <f>D126-G126</f>
        <v>-3250</v>
      </c>
    </row>
    <row r="127" spans="1:10" ht="45.6">
      <c r="A127" s="11">
        <v>12020100</v>
      </c>
      <c r="B127" s="33" t="s">
        <v>158</v>
      </c>
      <c r="C127" s="12">
        <v>0</v>
      </c>
      <c r="D127" s="12">
        <v>-3250</v>
      </c>
      <c r="E127" s="65">
        <f>IF(C127=0,0,D127/C127*100)</f>
        <v>0</v>
      </c>
      <c r="F127" s="13">
        <f>D127-C127</f>
        <v>-3250</v>
      </c>
      <c r="G127" s="12">
        <v>0</v>
      </c>
      <c r="H127" s="65">
        <f>IF(G127&lt;0,0,IF(D127&lt;0,0,IF(G127=0,0,(IF(D127=0,0,(D127/G127)*100)))))</f>
        <v>0</v>
      </c>
      <c r="I127" s="13">
        <f>D127-G127</f>
        <v>-3250</v>
      </c>
    </row>
    <row r="128" spans="1:10" ht="22.8" hidden="1">
      <c r="A128" s="7">
        <v>18000000</v>
      </c>
      <c r="B128" s="35" t="s">
        <v>13</v>
      </c>
      <c r="C128" s="16">
        <f>C129</f>
        <v>0</v>
      </c>
      <c r="D128" s="16">
        <f>D129</f>
        <v>0</v>
      </c>
      <c r="E128" s="66">
        <f t="shared" si="18"/>
        <v>0</v>
      </c>
      <c r="F128" s="16">
        <f t="shared" si="19"/>
        <v>0</v>
      </c>
      <c r="G128" s="16">
        <f>G129</f>
        <v>0</v>
      </c>
      <c r="H128" s="66">
        <f t="shared" si="9"/>
        <v>0</v>
      </c>
      <c r="I128" s="16">
        <f t="shared" si="20"/>
        <v>0</v>
      </c>
    </row>
    <row r="129" spans="1:13" ht="45.6" hidden="1">
      <c r="A129" s="9">
        <v>18040000</v>
      </c>
      <c r="B129" s="36" t="s">
        <v>28</v>
      </c>
      <c r="C129" s="18">
        <f>SUM(C130)</f>
        <v>0</v>
      </c>
      <c r="D129" s="18">
        <f>SUM(D130)</f>
        <v>0</v>
      </c>
      <c r="E129" s="67">
        <f t="shared" si="18"/>
        <v>0</v>
      </c>
      <c r="F129" s="18">
        <f t="shared" si="19"/>
        <v>0</v>
      </c>
      <c r="G129" s="18">
        <f>SUM(G130)</f>
        <v>0</v>
      </c>
      <c r="H129" s="67">
        <f t="shared" si="9"/>
        <v>0</v>
      </c>
      <c r="I129" s="18">
        <f t="shared" si="20"/>
        <v>0</v>
      </c>
    </row>
    <row r="130" spans="1:13" ht="72.75" hidden="1" customHeight="1">
      <c r="A130" s="11">
        <v>18041500</v>
      </c>
      <c r="B130" s="37" t="s">
        <v>69</v>
      </c>
      <c r="C130" s="20">
        <v>0</v>
      </c>
      <c r="D130" s="20">
        <v>0</v>
      </c>
      <c r="E130" s="65">
        <f t="shared" si="18"/>
        <v>0</v>
      </c>
      <c r="F130" s="17">
        <f t="shared" si="19"/>
        <v>0</v>
      </c>
      <c r="G130" s="20">
        <v>0</v>
      </c>
      <c r="H130" s="65">
        <f t="shared" si="9"/>
        <v>0</v>
      </c>
      <c r="I130" s="17">
        <f t="shared" si="20"/>
        <v>0</v>
      </c>
    </row>
    <row r="131" spans="1:13" ht="22.8">
      <c r="A131" s="7">
        <v>19000000</v>
      </c>
      <c r="B131" s="35" t="s">
        <v>36</v>
      </c>
      <c r="C131" s="16">
        <f>C132</f>
        <v>161200</v>
      </c>
      <c r="D131" s="16">
        <f>D132</f>
        <v>69079.03</v>
      </c>
      <c r="E131" s="66">
        <f t="shared" si="18"/>
        <v>42.852996277915636</v>
      </c>
      <c r="F131" s="16">
        <f t="shared" si="19"/>
        <v>-92120.97</v>
      </c>
      <c r="G131" s="16">
        <f>G132</f>
        <v>31167.4</v>
      </c>
      <c r="H131" s="66">
        <f t="shared" si="9"/>
        <v>221.6387314950878</v>
      </c>
      <c r="I131" s="16">
        <f t="shared" si="20"/>
        <v>37911.629999999997</v>
      </c>
    </row>
    <row r="132" spans="1:13" ht="22.8">
      <c r="A132" s="9">
        <v>19010000</v>
      </c>
      <c r="B132" s="32" t="s">
        <v>37</v>
      </c>
      <c r="C132" s="10">
        <f>SUM(C133:C135)</f>
        <v>161200</v>
      </c>
      <c r="D132" s="10">
        <f>SUM(D133:D135)</f>
        <v>69079.03</v>
      </c>
      <c r="E132" s="67">
        <f t="shared" si="18"/>
        <v>42.852996277915636</v>
      </c>
      <c r="F132" s="10">
        <f t="shared" si="19"/>
        <v>-92120.97</v>
      </c>
      <c r="G132" s="10">
        <f>SUM(G133:G135)</f>
        <v>31167.4</v>
      </c>
      <c r="H132" s="67">
        <f t="shared" si="9"/>
        <v>221.6387314950878</v>
      </c>
      <c r="I132" s="10">
        <f t="shared" si="20"/>
        <v>37911.629999999997</v>
      </c>
    </row>
    <row r="133" spans="1:13" ht="45.6">
      <c r="A133" s="11">
        <v>19010100</v>
      </c>
      <c r="B133" s="33" t="s">
        <v>38</v>
      </c>
      <c r="C133" s="12">
        <v>105500</v>
      </c>
      <c r="D133" s="12">
        <v>46662.38</v>
      </c>
      <c r="E133" s="65">
        <f t="shared" si="18"/>
        <v>44.22974407582938</v>
      </c>
      <c r="F133" s="13">
        <f t="shared" si="19"/>
        <v>-58837.62</v>
      </c>
      <c r="G133" s="12">
        <v>30671.95</v>
      </c>
      <c r="H133" s="65">
        <f t="shared" si="9"/>
        <v>152.13372478763168</v>
      </c>
      <c r="I133" s="13">
        <f t="shared" si="20"/>
        <v>15990.429999999997</v>
      </c>
    </row>
    <row r="134" spans="1:13" ht="27.75" customHeight="1">
      <c r="A134" s="11">
        <v>19010200</v>
      </c>
      <c r="B134" s="33" t="s">
        <v>39</v>
      </c>
      <c r="C134" s="12">
        <v>55000</v>
      </c>
      <c r="D134" s="12">
        <v>22286.65</v>
      </c>
      <c r="E134" s="65">
        <f t="shared" si="18"/>
        <v>40.521181818181823</v>
      </c>
      <c r="F134" s="13">
        <f t="shared" si="19"/>
        <v>-32713.35</v>
      </c>
      <c r="G134" s="12">
        <v>137.07</v>
      </c>
      <c r="H134" s="65">
        <f t="shared" si="9"/>
        <v>16259.320055446125</v>
      </c>
      <c r="I134" s="13">
        <f t="shared" si="20"/>
        <v>22149.58</v>
      </c>
    </row>
    <row r="135" spans="1:13" ht="46.5" customHeight="1">
      <c r="A135" s="11">
        <v>19010300</v>
      </c>
      <c r="B135" s="33" t="s">
        <v>40</v>
      </c>
      <c r="C135" s="12">
        <v>700</v>
      </c>
      <c r="D135" s="12">
        <v>130</v>
      </c>
      <c r="E135" s="65">
        <f t="shared" si="18"/>
        <v>18.571428571428573</v>
      </c>
      <c r="F135" s="13">
        <f t="shared" si="19"/>
        <v>-570</v>
      </c>
      <c r="G135" s="12">
        <v>358.38</v>
      </c>
      <c r="H135" s="65">
        <f t="shared" si="9"/>
        <v>36.274345666610856</v>
      </c>
      <c r="I135" s="13">
        <f t="shared" si="20"/>
        <v>-228.38</v>
      </c>
    </row>
    <row r="136" spans="1:13" ht="22.8">
      <c r="A136" s="5">
        <v>20000000</v>
      </c>
      <c r="B136" s="34" t="s">
        <v>41</v>
      </c>
      <c r="C136" s="15">
        <f>C137+C139+C142</f>
        <v>14856330.440000001</v>
      </c>
      <c r="D136" s="15">
        <f>D137+D139+D142</f>
        <v>6044025.0500000007</v>
      </c>
      <c r="E136" s="64">
        <f t="shared" si="18"/>
        <v>40.683162470099177</v>
      </c>
      <c r="F136" s="15">
        <f t="shared" si="19"/>
        <v>-8812305.3900000006</v>
      </c>
      <c r="G136" s="15">
        <f>G137+G139+G142</f>
        <v>4906738.83</v>
      </c>
      <c r="H136" s="64">
        <f t="shared" ref="H136:H162" si="21">IF(G136&lt;0,0,IF(D136&lt;0,0,IF(G136=0,0,(IF(D136=0,0,(D136/G136)*100)))))</f>
        <v>123.17804675167521</v>
      </c>
      <c r="I136" s="15">
        <f t="shared" si="20"/>
        <v>1137286.2200000007</v>
      </c>
    </row>
    <row r="137" spans="1:13" ht="22.8">
      <c r="A137" s="7">
        <v>21000000</v>
      </c>
      <c r="B137" s="35" t="s">
        <v>159</v>
      </c>
      <c r="C137" s="16">
        <f>C138</f>
        <v>1000</v>
      </c>
      <c r="D137" s="16">
        <f>D138</f>
        <v>45697.49</v>
      </c>
      <c r="E137" s="66">
        <f>IF(C137=0,0,D137/C137*100)</f>
        <v>4569.7489999999998</v>
      </c>
      <c r="F137" s="16">
        <f>D137-C137</f>
        <v>44697.49</v>
      </c>
      <c r="G137" s="16">
        <f>G138</f>
        <v>0</v>
      </c>
      <c r="H137" s="66">
        <f>IF(G137&lt;0,0,IF(D137&lt;0,0,IF(G137=0,0,(IF(D137=0,0,(D137/G137)*100)))))</f>
        <v>0</v>
      </c>
      <c r="I137" s="16">
        <f>D137-G137</f>
        <v>45697.49</v>
      </c>
    </row>
    <row r="138" spans="1:13" ht="45.6">
      <c r="A138" s="9">
        <v>21110000</v>
      </c>
      <c r="B138" s="36" t="s">
        <v>160</v>
      </c>
      <c r="C138" s="18">
        <f>C139</f>
        <v>1000</v>
      </c>
      <c r="D138" s="18">
        <v>45697.49</v>
      </c>
      <c r="E138" s="67">
        <f>IF(C138=0,0,D138/C138*100)</f>
        <v>4569.7489999999998</v>
      </c>
      <c r="F138" s="18">
        <f>D138-C138</f>
        <v>44697.49</v>
      </c>
      <c r="G138" s="18">
        <f>G139</f>
        <v>0</v>
      </c>
      <c r="H138" s="67">
        <f>IF(G138&lt;0,0,IF(D138&lt;0,0,IF(G138=0,0,(IF(D138=0,0,(D138/G138)*100)))))</f>
        <v>0</v>
      </c>
      <c r="I138" s="18">
        <f>D138-G138</f>
        <v>45697.49</v>
      </c>
    </row>
    <row r="139" spans="1:13" ht="22.8">
      <c r="A139" s="7">
        <v>24000000</v>
      </c>
      <c r="B139" s="35" t="s">
        <v>55</v>
      </c>
      <c r="C139" s="16">
        <f>C140</f>
        <v>1000</v>
      </c>
      <c r="D139" s="16">
        <f>D140</f>
        <v>0</v>
      </c>
      <c r="E139" s="66">
        <f t="shared" si="18"/>
        <v>0</v>
      </c>
      <c r="F139" s="16">
        <f t="shared" si="19"/>
        <v>-1000</v>
      </c>
      <c r="G139" s="16">
        <f>G140</f>
        <v>0</v>
      </c>
      <c r="H139" s="66">
        <f t="shared" si="21"/>
        <v>0</v>
      </c>
      <c r="I139" s="16">
        <f t="shared" si="20"/>
        <v>0</v>
      </c>
    </row>
    <row r="140" spans="1:13" ht="22.8">
      <c r="A140" s="9">
        <v>24060000</v>
      </c>
      <c r="B140" s="36" t="s">
        <v>44</v>
      </c>
      <c r="C140" s="18">
        <f>C141</f>
        <v>1000</v>
      </c>
      <c r="D140" s="18">
        <f>D141</f>
        <v>0</v>
      </c>
      <c r="E140" s="67">
        <f t="shared" si="18"/>
        <v>0</v>
      </c>
      <c r="F140" s="18">
        <f t="shared" si="19"/>
        <v>-1000</v>
      </c>
      <c r="G140" s="18">
        <f>G141</f>
        <v>0</v>
      </c>
      <c r="H140" s="67">
        <f t="shared" si="21"/>
        <v>0</v>
      </c>
      <c r="I140" s="18">
        <f t="shared" si="20"/>
        <v>0</v>
      </c>
    </row>
    <row r="141" spans="1:13" ht="45.6">
      <c r="A141" s="11">
        <v>24062100</v>
      </c>
      <c r="B141" s="37" t="s">
        <v>70</v>
      </c>
      <c r="C141" s="20">
        <v>1000</v>
      </c>
      <c r="D141" s="20">
        <v>0</v>
      </c>
      <c r="E141" s="65">
        <f t="shared" si="18"/>
        <v>0</v>
      </c>
      <c r="F141" s="17">
        <f t="shared" si="19"/>
        <v>-1000</v>
      </c>
      <c r="G141" s="20">
        <v>0</v>
      </c>
      <c r="H141" s="65">
        <f t="shared" si="21"/>
        <v>0</v>
      </c>
      <c r="I141" s="17">
        <f t="shared" si="20"/>
        <v>0</v>
      </c>
    </row>
    <row r="142" spans="1:13" ht="22.8">
      <c r="A142" s="7">
        <v>25000000</v>
      </c>
      <c r="B142" s="35" t="s">
        <v>72</v>
      </c>
      <c r="C142" s="16">
        <f>C143+C144</f>
        <v>14854330.440000001</v>
      </c>
      <c r="D142" s="16">
        <f>D143+D144</f>
        <v>5998327.5600000005</v>
      </c>
      <c r="E142" s="66">
        <f t="shared" si="18"/>
        <v>40.38100259199566</v>
      </c>
      <c r="F142" s="16">
        <f t="shared" si="19"/>
        <v>-8856002.8800000008</v>
      </c>
      <c r="G142" s="16">
        <f>G143+G144</f>
        <v>4906738.83</v>
      </c>
      <c r="H142" s="66">
        <f t="shared" si="21"/>
        <v>122.24672573412676</v>
      </c>
      <c r="I142" s="16">
        <f t="shared" si="20"/>
        <v>1091588.7300000004</v>
      </c>
    </row>
    <row r="143" spans="1:13" ht="45.6">
      <c r="A143" s="9">
        <v>25010000</v>
      </c>
      <c r="B143" s="36" t="s">
        <v>73</v>
      </c>
      <c r="C143" s="18">
        <v>13136921.810000001</v>
      </c>
      <c r="D143" s="18">
        <v>4494314.12</v>
      </c>
      <c r="E143" s="67">
        <f t="shared" si="18"/>
        <v>34.211318183981795</v>
      </c>
      <c r="F143" s="18">
        <f t="shared" si="19"/>
        <v>-8642607.6900000013</v>
      </c>
      <c r="G143" s="18">
        <v>3637763.82</v>
      </c>
      <c r="H143" s="67">
        <f t="shared" si="21"/>
        <v>123.54606682519594</v>
      </c>
      <c r="I143" s="18">
        <f t="shared" si="20"/>
        <v>856550.30000000028</v>
      </c>
      <c r="J143" s="85"/>
      <c r="K143" s="85"/>
      <c r="L143" s="85"/>
      <c r="M143" s="85"/>
    </row>
    <row r="144" spans="1:13" ht="22.8">
      <c r="A144" s="9">
        <v>25020000</v>
      </c>
      <c r="B144" s="36" t="s">
        <v>74</v>
      </c>
      <c r="C144" s="18">
        <v>1717408.63</v>
      </c>
      <c r="D144" s="18">
        <v>1504013.44</v>
      </c>
      <c r="E144" s="67">
        <f t="shared" si="18"/>
        <v>87.574582643153491</v>
      </c>
      <c r="F144" s="18">
        <f t="shared" si="19"/>
        <v>-213395.18999999994</v>
      </c>
      <c r="G144" s="18">
        <v>1268975.01</v>
      </c>
      <c r="H144" s="67">
        <f t="shared" si="21"/>
        <v>118.52191163323225</v>
      </c>
      <c r="I144" s="18">
        <f t="shared" si="20"/>
        <v>235038.42999999993</v>
      </c>
      <c r="J144" s="85"/>
      <c r="K144" s="85"/>
      <c r="L144" s="85"/>
      <c r="M144" s="85"/>
    </row>
    <row r="145" spans="1:9" ht="24.6">
      <c r="A145" s="82" t="s">
        <v>97</v>
      </c>
      <c r="B145" s="82"/>
      <c r="C145" s="23">
        <f>C146+C147</f>
        <v>17000000</v>
      </c>
      <c r="D145" s="23">
        <f>D146+D147</f>
        <v>3691607.69</v>
      </c>
      <c r="E145" s="68">
        <f t="shared" ref="E145:E152" si="22">IF(C145=0,0,D145/C145*100)</f>
        <v>21.715339352941175</v>
      </c>
      <c r="F145" s="23">
        <f t="shared" ref="F145:F152" si="23">D145-C145</f>
        <v>-13308392.310000001</v>
      </c>
      <c r="G145" s="23">
        <f>G146+G147</f>
        <v>498670.92</v>
      </c>
      <c r="H145" s="68">
        <f t="shared" si="21"/>
        <v>740.28934552670535</v>
      </c>
      <c r="I145" s="23">
        <f t="shared" ref="I145:I152" si="24">D145-G145</f>
        <v>3192936.77</v>
      </c>
    </row>
    <row r="146" spans="1:9" ht="22.8">
      <c r="A146" s="21">
        <v>24170000</v>
      </c>
      <c r="B146" s="38" t="s">
        <v>71</v>
      </c>
      <c r="C146" s="22">
        <v>12000000</v>
      </c>
      <c r="D146" s="22">
        <v>3568531.84</v>
      </c>
      <c r="E146" s="67">
        <f t="shared" si="22"/>
        <v>29.737765333333332</v>
      </c>
      <c r="F146" s="18">
        <f t="shared" si="23"/>
        <v>-8431468.1600000001</v>
      </c>
      <c r="G146" s="22">
        <v>498670.92</v>
      </c>
      <c r="H146" s="67">
        <f t="shared" si="21"/>
        <v>715.60857007663492</v>
      </c>
      <c r="I146" s="18">
        <f t="shared" si="24"/>
        <v>3069860.92</v>
      </c>
    </row>
    <row r="147" spans="1:9" ht="22.8">
      <c r="A147" s="5">
        <v>30000000</v>
      </c>
      <c r="B147" s="34" t="s">
        <v>75</v>
      </c>
      <c r="C147" s="15">
        <f>C148+C150</f>
        <v>5000000</v>
      </c>
      <c r="D147" s="15">
        <f>D148+D150</f>
        <v>123075.85</v>
      </c>
      <c r="E147" s="64">
        <f t="shared" si="22"/>
        <v>2.4615170000000002</v>
      </c>
      <c r="F147" s="15">
        <f t="shared" si="23"/>
        <v>-4876924.1500000004</v>
      </c>
      <c r="G147" s="15">
        <f>G148+G150</f>
        <v>0</v>
      </c>
      <c r="H147" s="64">
        <f t="shared" si="21"/>
        <v>0</v>
      </c>
      <c r="I147" s="15">
        <f t="shared" si="24"/>
        <v>123075.85</v>
      </c>
    </row>
    <row r="148" spans="1:9" ht="22.8" hidden="1">
      <c r="A148" s="7">
        <v>31000000</v>
      </c>
      <c r="B148" s="35" t="s">
        <v>92</v>
      </c>
      <c r="C148" s="16">
        <f>C149</f>
        <v>0</v>
      </c>
      <c r="D148" s="16">
        <f>D149</f>
        <v>0</v>
      </c>
      <c r="E148" s="66">
        <f t="shared" si="22"/>
        <v>0</v>
      </c>
      <c r="F148" s="16">
        <f t="shared" si="23"/>
        <v>0</v>
      </c>
      <c r="G148" s="16">
        <f>G149</f>
        <v>0</v>
      </c>
      <c r="H148" s="66">
        <f t="shared" si="21"/>
        <v>0</v>
      </c>
      <c r="I148" s="16">
        <f t="shared" si="24"/>
        <v>0</v>
      </c>
    </row>
    <row r="149" spans="1:9" ht="51.75" hidden="1" customHeight="1">
      <c r="A149" s="9">
        <v>31030000</v>
      </c>
      <c r="B149" s="36" t="s">
        <v>95</v>
      </c>
      <c r="C149" s="18">
        <v>0</v>
      </c>
      <c r="D149" s="18">
        <v>0</v>
      </c>
      <c r="E149" s="67">
        <f t="shared" si="22"/>
        <v>0</v>
      </c>
      <c r="F149" s="18">
        <f t="shared" si="23"/>
        <v>0</v>
      </c>
      <c r="G149" s="18">
        <v>0</v>
      </c>
      <c r="H149" s="67">
        <f t="shared" si="21"/>
        <v>0</v>
      </c>
      <c r="I149" s="18">
        <f t="shared" si="24"/>
        <v>0</v>
      </c>
    </row>
    <row r="150" spans="1:9" ht="22.8">
      <c r="A150" s="7">
        <v>33000000</v>
      </c>
      <c r="B150" s="35" t="s">
        <v>76</v>
      </c>
      <c r="C150" s="16">
        <f>C151</f>
        <v>5000000</v>
      </c>
      <c r="D150" s="16">
        <f>D151</f>
        <v>123075.85</v>
      </c>
      <c r="E150" s="66">
        <f t="shared" si="22"/>
        <v>2.4615170000000002</v>
      </c>
      <c r="F150" s="16">
        <f t="shared" si="23"/>
        <v>-4876924.1500000004</v>
      </c>
      <c r="G150" s="16">
        <f>G151</f>
        <v>0</v>
      </c>
      <c r="H150" s="66">
        <f t="shared" si="21"/>
        <v>0</v>
      </c>
      <c r="I150" s="16">
        <f t="shared" si="24"/>
        <v>123075.85</v>
      </c>
    </row>
    <row r="151" spans="1:9" ht="22.8">
      <c r="A151" s="9">
        <v>33010000</v>
      </c>
      <c r="B151" s="36" t="s">
        <v>77</v>
      </c>
      <c r="C151" s="18">
        <f>C152</f>
        <v>5000000</v>
      </c>
      <c r="D151" s="18">
        <f>D152</f>
        <v>123075.85</v>
      </c>
      <c r="E151" s="67">
        <f t="shared" si="22"/>
        <v>2.4615170000000002</v>
      </c>
      <c r="F151" s="18">
        <f t="shared" si="23"/>
        <v>-4876924.1500000004</v>
      </c>
      <c r="G151" s="18">
        <f>G152</f>
        <v>0</v>
      </c>
      <c r="H151" s="67">
        <f t="shared" si="21"/>
        <v>0</v>
      </c>
      <c r="I151" s="18">
        <f t="shared" si="24"/>
        <v>123075.85</v>
      </c>
    </row>
    <row r="152" spans="1:9" ht="74.25" customHeight="1">
      <c r="A152" s="11">
        <v>33010100</v>
      </c>
      <c r="B152" s="37" t="s">
        <v>78</v>
      </c>
      <c r="C152" s="20">
        <v>5000000</v>
      </c>
      <c r="D152" s="20">
        <v>123075.85</v>
      </c>
      <c r="E152" s="65">
        <f t="shared" si="22"/>
        <v>2.4615170000000002</v>
      </c>
      <c r="F152" s="17">
        <f t="shared" si="23"/>
        <v>-4876924.1500000004</v>
      </c>
      <c r="G152" s="20">
        <v>0</v>
      </c>
      <c r="H152" s="65">
        <f t="shared" si="21"/>
        <v>0</v>
      </c>
      <c r="I152" s="17">
        <f t="shared" si="24"/>
        <v>123075.85</v>
      </c>
    </row>
    <row r="153" spans="1:9" ht="22.8" hidden="1">
      <c r="A153" s="5">
        <v>40000000</v>
      </c>
      <c r="B153" s="30" t="s">
        <v>56</v>
      </c>
      <c r="C153" s="15">
        <f t="shared" ref="C153:D155" si="25">C154</f>
        <v>0</v>
      </c>
      <c r="D153" s="15">
        <f t="shared" si="25"/>
        <v>0</v>
      </c>
      <c r="E153" s="64">
        <f t="shared" ref="E153:E158" si="26">IF(C153=0,0,D153/C153*100)</f>
        <v>0</v>
      </c>
      <c r="F153" s="15">
        <f t="shared" ref="F153:F158" si="27">D153-C153</f>
        <v>0</v>
      </c>
      <c r="G153" s="15">
        <f>G154</f>
        <v>0</v>
      </c>
      <c r="H153" s="64">
        <f t="shared" si="21"/>
        <v>0</v>
      </c>
      <c r="I153" s="15">
        <f t="shared" ref="I153:I158" si="28">D153-G153</f>
        <v>0</v>
      </c>
    </row>
    <row r="154" spans="1:9" ht="22.8" hidden="1">
      <c r="A154" s="7">
        <v>41000000</v>
      </c>
      <c r="B154" s="31" t="s">
        <v>57</v>
      </c>
      <c r="C154" s="16">
        <f t="shared" si="25"/>
        <v>0</v>
      </c>
      <c r="D154" s="16">
        <f t="shared" si="25"/>
        <v>0</v>
      </c>
      <c r="E154" s="66">
        <f t="shared" si="26"/>
        <v>0</v>
      </c>
      <c r="F154" s="16">
        <f t="shared" si="27"/>
        <v>0</v>
      </c>
      <c r="G154" s="16">
        <f>G155</f>
        <v>0</v>
      </c>
      <c r="H154" s="66">
        <f t="shared" si="21"/>
        <v>0</v>
      </c>
      <c r="I154" s="16">
        <f t="shared" si="28"/>
        <v>0</v>
      </c>
    </row>
    <row r="155" spans="1:9" ht="22.8" hidden="1">
      <c r="A155" s="9">
        <v>41030000</v>
      </c>
      <c r="B155" s="32" t="s">
        <v>60</v>
      </c>
      <c r="C155" s="18">
        <f t="shared" si="25"/>
        <v>0</v>
      </c>
      <c r="D155" s="18">
        <f t="shared" si="25"/>
        <v>0</v>
      </c>
      <c r="E155" s="67">
        <f t="shared" si="26"/>
        <v>0</v>
      </c>
      <c r="F155" s="18">
        <f t="shared" si="27"/>
        <v>0</v>
      </c>
      <c r="G155" s="18">
        <f>G156</f>
        <v>0</v>
      </c>
      <c r="H155" s="67">
        <f t="shared" si="21"/>
        <v>0</v>
      </c>
      <c r="I155" s="18">
        <f t="shared" si="28"/>
        <v>0</v>
      </c>
    </row>
    <row r="156" spans="1:9" ht="22.8" hidden="1">
      <c r="A156" s="11"/>
      <c r="B156" s="33"/>
      <c r="C156" s="20"/>
      <c r="D156" s="20"/>
      <c r="E156" s="65">
        <f t="shared" si="26"/>
        <v>0</v>
      </c>
      <c r="F156" s="17">
        <f t="shared" si="27"/>
        <v>0</v>
      </c>
      <c r="G156" s="20"/>
      <c r="H156" s="65">
        <f t="shared" si="21"/>
        <v>0</v>
      </c>
      <c r="I156" s="17">
        <f t="shared" si="28"/>
        <v>0</v>
      </c>
    </row>
    <row r="157" spans="1:9" ht="22.8">
      <c r="A157" s="5">
        <v>50000000</v>
      </c>
      <c r="B157" s="34" t="s">
        <v>79</v>
      </c>
      <c r="C157" s="15">
        <f>C158</f>
        <v>3300000</v>
      </c>
      <c r="D157" s="15">
        <f>D158</f>
        <v>2939835.39</v>
      </c>
      <c r="E157" s="64">
        <f t="shared" si="26"/>
        <v>89.085920909090916</v>
      </c>
      <c r="F157" s="15">
        <f t="shared" si="27"/>
        <v>-360164.60999999987</v>
      </c>
      <c r="G157" s="15">
        <f>G158</f>
        <v>1755458.69</v>
      </c>
      <c r="H157" s="64">
        <f t="shared" si="21"/>
        <v>167.46821823531491</v>
      </c>
      <c r="I157" s="15">
        <f t="shared" si="28"/>
        <v>1184376.7000000002</v>
      </c>
    </row>
    <row r="158" spans="1:9" ht="51" customHeight="1">
      <c r="A158" s="11">
        <v>50110000</v>
      </c>
      <c r="B158" s="37" t="s">
        <v>80</v>
      </c>
      <c r="C158" s="20">
        <v>3300000</v>
      </c>
      <c r="D158" s="20">
        <v>2939835.39</v>
      </c>
      <c r="E158" s="65">
        <f t="shared" si="26"/>
        <v>89.085920909090916</v>
      </c>
      <c r="F158" s="17">
        <f t="shared" si="27"/>
        <v>-360164.60999999987</v>
      </c>
      <c r="G158" s="20">
        <v>1755458.69</v>
      </c>
      <c r="H158" s="65">
        <f t="shared" si="21"/>
        <v>167.46821823531491</v>
      </c>
      <c r="I158" s="17">
        <f t="shared" si="28"/>
        <v>1184376.7000000002</v>
      </c>
    </row>
    <row r="159" spans="1:9" ht="22.8">
      <c r="A159" s="78" t="s">
        <v>124</v>
      </c>
      <c r="B159" s="81"/>
      <c r="C159" s="23">
        <f>C124+C136+C157+C145</f>
        <v>35317530.439999998</v>
      </c>
      <c r="D159" s="23">
        <f>D124+D136+D157+D145</f>
        <v>12741297.16</v>
      </c>
      <c r="E159" s="68">
        <f>IF(C159=0,0,D159/C159*100)</f>
        <v>36.076410216863394</v>
      </c>
      <c r="F159" s="23">
        <f>D159-C159</f>
        <v>-22576233.279999997</v>
      </c>
      <c r="G159" s="23">
        <f>G124+G136+G157+G145</f>
        <v>7192035.8399999999</v>
      </c>
      <c r="H159" s="68">
        <f t="shared" si="21"/>
        <v>177.15842139073658</v>
      </c>
      <c r="I159" s="23">
        <f>D159-G159</f>
        <v>5549261.3200000003</v>
      </c>
    </row>
    <row r="160" spans="1:9" ht="22.8" hidden="1">
      <c r="A160" s="78" t="s">
        <v>87</v>
      </c>
      <c r="B160" s="81"/>
      <c r="C160" s="23">
        <f>C159+C153</f>
        <v>35317530.439999998</v>
      </c>
      <c r="D160" s="23">
        <f>D159+D153</f>
        <v>12741297.16</v>
      </c>
      <c r="E160" s="68">
        <f>IF(C160=0,0,D160/C160*100)</f>
        <v>36.076410216863394</v>
      </c>
      <c r="F160" s="23">
        <f>D160-C160</f>
        <v>-22576233.279999997</v>
      </c>
      <c r="G160" s="23">
        <f>G159+G153</f>
        <v>7192035.8399999999</v>
      </c>
      <c r="H160" s="68">
        <f t="shared" si="21"/>
        <v>177.15842139073658</v>
      </c>
      <c r="I160" s="23">
        <f>D160-G160</f>
        <v>5549261.3200000003</v>
      </c>
    </row>
    <row r="161" spans="1:9" ht="22.8">
      <c r="A161" s="76" t="s">
        <v>88</v>
      </c>
      <c r="B161" s="77"/>
      <c r="C161" s="24">
        <f>C159+C121</f>
        <v>157328748.44</v>
      </c>
      <c r="D161" s="24">
        <f>D159+D121</f>
        <v>143747996.63000003</v>
      </c>
      <c r="E161" s="69">
        <f>IF(C161=0,0,D161/C161*100)</f>
        <v>91.367914672518211</v>
      </c>
      <c r="F161" s="24">
        <f>D161-C161</f>
        <v>-13580751.809999973</v>
      </c>
      <c r="G161" s="24">
        <f>G159+G121</f>
        <v>96699465.299999997</v>
      </c>
      <c r="H161" s="69">
        <f t="shared" si="21"/>
        <v>148.65438623061345</v>
      </c>
      <c r="I161" s="24">
        <f>D161-G161</f>
        <v>47048531.330000028</v>
      </c>
    </row>
    <row r="162" spans="1:9" ht="22.8">
      <c r="A162" s="76" t="s">
        <v>89</v>
      </c>
      <c r="B162" s="77"/>
      <c r="C162" s="24">
        <f>C160+C122</f>
        <v>281881577.44</v>
      </c>
      <c r="D162" s="24">
        <f>D160+D122</f>
        <v>263292067.14000002</v>
      </c>
      <c r="E162" s="69">
        <f>IF(C162=0,0,D162/C162*100)</f>
        <v>93.405205665149623</v>
      </c>
      <c r="F162" s="24">
        <f>D162-C162</f>
        <v>-18589510.299999982</v>
      </c>
      <c r="G162" s="24">
        <f>G160+G122</f>
        <v>213322682.15000001</v>
      </c>
      <c r="H162" s="69">
        <f t="shared" si="21"/>
        <v>123.42431872990586</v>
      </c>
      <c r="I162" s="24">
        <f>D162-G162</f>
        <v>49969384.99000001</v>
      </c>
    </row>
    <row r="163" spans="1:9" ht="54.75" customHeight="1">
      <c r="A163" s="26"/>
      <c r="B163" s="27" t="s">
        <v>93</v>
      </c>
      <c r="C163" s="28"/>
      <c r="D163" s="28"/>
      <c r="E163" s="29"/>
      <c r="F163" s="29" t="s">
        <v>94</v>
      </c>
      <c r="H163" s="46"/>
      <c r="I163" s="26"/>
    </row>
    <row r="164" spans="1:9" ht="26.4">
      <c r="B164" s="50" t="s">
        <v>110</v>
      </c>
    </row>
    <row r="873" spans="1:4">
      <c r="A873" s="40"/>
      <c r="B873" s="40"/>
      <c r="C873" s="40"/>
      <c r="D873" s="41"/>
    </row>
    <row r="876" spans="1:4">
      <c r="A876" s="40"/>
      <c r="B876" s="40"/>
      <c r="C876" s="40"/>
      <c r="D876" s="41"/>
    </row>
    <row r="879" spans="1:4">
      <c r="A879" s="40"/>
      <c r="B879" s="40"/>
      <c r="C879" s="40"/>
      <c r="D879" s="41"/>
    </row>
    <row r="882" spans="1:4">
      <c r="A882" s="40"/>
      <c r="B882" s="40"/>
      <c r="C882" s="40"/>
      <c r="D882" s="41"/>
    </row>
    <row r="885" spans="1:4">
      <c r="A885" s="40"/>
      <c r="B885" s="40"/>
      <c r="C885" s="40"/>
      <c r="D885" s="41"/>
    </row>
    <row r="888" spans="1:4">
      <c r="A888" s="40"/>
      <c r="B888" s="40"/>
      <c r="C888" s="40"/>
      <c r="D888" s="41"/>
    </row>
    <row r="891" spans="1:4">
      <c r="A891" s="40"/>
      <c r="B891" s="40"/>
      <c r="C891" s="40"/>
      <c r="D891" s="41"/>
    </row>
    <row r="894" spans="1:4">
      <c r="A894" s="40"/>
      <c r="B894" s="40"/>
      <c r="C894" s="40"/>
      <c r="D894" s="41"/>
    </row>
    <row r="897" spans="1:4">
      <c r="A897" s="40"/>
      <c r="B897" s="40"/>
      <c r="C897" s="40"/>
      <c r="D897" s="41"/>
    </row>
    <row r="900" spans="1:4">
      <c r="A900" s="40"/>
      <c r="B900" s="40"/>
      <c r="C900" s="40"/>
      <c r="D900" s="41"/>
    </row>
  </sheetData>
  <mergeCells count="12">
    <mergeCell ref="G1:I1"/>
    <mergeCell ref="A6:I6"/>
    <mergeCell ref="A2:I2"/>
    <mergeCell ref="J143:M144"/>
    <mergeCell ref="A162:B162"/>
    <mergeCell ref="A121:B121"/>
    <mergeCell ref="A122:B122"/>
    <mergeCell ref="A123:I123"/>
    <mergeCell ref="A161:B161"/>
    <mergeCell ref="A160:B160"/>
    <mergeCell ref="A159:B159"/>
    <mergeCell ref="A145:B145"/>
  </mergeCells>
  <phoneticPr fontId="4" type="noConversion"/>
  <printOptions horizontalCentered="1"/>
  <pageMargins left="0.39370078740157483" right="0.39370078740157483" top="0.19685039370078741" bottom="0.19685039370078741" header="0" footer="0"/>
  <pageSetup paperSize="9" scale="30"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MoBIL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Пользователь</cp:lastModifiedBy>
  <cp:lastPrinted>2019-08-20T06:04:32Z</cp:lastPrinted>
  <dcterms:created xsi:type="dcterms:W3CDTF">2015-03-17T09:12:19Z</dcterms:created>
  <dcterms:modified xsi:type="dcterms:W3CDTF">2019-09-03T08:26:40Z</dcterms:modified>
</cp:coreProperties>
</file>